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01 - Rekonstrukce stok..." sheetId="2" r:id="rId2"/>
    <sheet name="SO 02 - Rekonstrukce kana..." sheetId="3" r:id="rId3"/>
    <sheet name="SO 03 - Napojení dešťovýc..." sheetId="4" r:id="rId4"/>
    <sheet name="SO 04 - Rekonstrukce příp..." sheetId="5" r:id="rId5"/>
    <sheet name="SO 05 - Komunikace" sheetId="6" r:id="rId6"/>
    <sheet name="SO 06 - Vedlejší rozpočto..." sheetId="7" r:id="rId7"/>
    <sheet name="Pokyny pro vyplnění" sheetId="8" r:id="rId8"/>
  </sheets>
  <definedNames>
    <definedName name="_xlnm.Print_Area" localSheetId="0">'Rekapitulace stavby'!$D$4:$AO$33,'Rekapitulace stavby'!$C$39:$AQ$58</definedName>
    <definedName name="_xlnm.Print_Titles" localSheetId="0">'Rekapitulace stavby'!$49:$49</definedName>
    <definedName name="_xlnm._FilterDatabase" localSheetId="1" hidden="1">'SO 01 - Rekonstrukce stok...'!$C$85:$K$437</definedName>
    <definedName name="_xlnm.Print_Area" localSheetId="1">'SO 01 - Rekonstrukce stok...'!$C$4:$J$36,'SO 01 - Rekonstrukce stok...'!$C$42:$J$67,'SO 01 - Rekonstrukce stok...'!$C$73:$K$437</definedName>
    <definedName name="_xlnm.Print_Titles" localSheetId="1">'SO 01 - Rekonstrukce stok...'!$85:$85</definedName>
    <definedName name="_xlnm._FilterDatabase" localSheetId="2" hidden="1">'SO 02 - Rekonstrukce kana...'!$C$84:$K$355</definedName>
    <definedName name="_xlnm.Print_Area" localSheetId="2">'SO 02 - Rekonstrukce kana...'!$C$4:$J$36,'SO 02 - Rekonstrukce kana...'!$C$42:$J$66,'SO 02 - Rekonstrukce kana...'!$C$72:$K$355</definedName>
    <definedName name="_xlnm.Print_Titles" localSheetId="2">'SO 02 - Rekonstrukce kana...'!$84:$84</definedName>
    <definedName name="_xlnm._FilterDatabase" localSheetId="3" hidden="1">'SO 03 - Napojení dešťovýc...'!$C$86:$K$267</definedName>
    <definedName name="_xlnm.Print_Area" localSheetId="3">'SO 03 - Napojení dešťovýc...'!$C$4:$J$36,'SO 03 - Napojení dešťovýc...'!$C$42:$J$68,'SO 03 - Napojení dešťovýc...'!$C$74:$K$267</definedName>
    <definedName name="_xlnm.Print_Titles" localSheetId="3">'SO 03 - Napojení dešťovýc...'!$86:$86</definedName>
    <definedName name="_xlnm._FilterDatabase" localSheetId="4" hidden="1">'SO 04 - Rekonstrukce příp...'!$C$84:$K$272</definedName>
    <definedName name="_xlnm.Print_Area" localSheetId="4">'SO 04 - Rekonstrukce příp...'!$C$4:$J$36,'SO 04 - Rekonstrukce příp...'!$C$42:$J$66,'SO 04 - Rekonstrukce příp...'!$C$72:$K$272</definedName>
    <definedName name="_xlnm.Print_Titles" localSheetId="4">'SO 04 - Rekonstrukce příp...'!$84:$84</definedName>
    <definedName name="_xlnm._FilterDatabase" localSheetId="5" hidden="1">'SO 05 - Komunikace'!$C$83:$K$353</definedName>
    <definedName name="_xlnm.Print_Area" localSheetId="5">'SO 05 - Komunikace'!$C$4:$J$36,'SO 05 - Komunikace'!$C$42:$J$65,'SO 05 - Komunikace'!$C$71:$K$353</definedName>
    <definedName name="_xlnm.Print_Titles" localSheetId="5">'SO 05 - Komunikace'!$83:$83</definedName>
    <definedName name="_xlnm._FilterDatabase" localSheetId="6" hidden="1">'SO 06 - Vedlejší rozpočto...'!$C$79:$K$108</definedName>
    <definedName name="_xlnm.Print_Area" localSheetId="6">'SO 06 - Vedlejší rozpočto...'!$C$4:$J$36,'SO 06 - Vedlejší rozpočto...'!$C$42:$J$61,'SO 06 - Vedlejší rozpočto...'!$C$67:$K$108</definedName>
    <definedName name="_xlnm.Print_Titles" localSheetId="6">'SO 06 - Vedlejší rozpočto...'!$79:$79</definedName>
    <definedName name="_xlnm.Print_Area" localSheetId="7">'Pokyny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7"/>
  <c r="AX57"/>
  <c i="7" r="BI107"/>
  <c r="BH107"/>
  <c r="BG107"/>
  <c r="BF107"/>
  <c r="T107"/>
  <c r="R107"/>
  <c r="P107"/>
  <c r="BK107"/>
  <c r="J107"/>
  <c r="BE107"/>
  <c r="BI105"/>
  <c r="BH105"/>
  <c r="BG105"/>
  <c r="BF105"/>
  <c r="T105"/>
  <c r="T104"/>
  <c r="R105"/>
  <c r="R104"/>
  <c r="P105"/>
  <c r="P104"/>
  <c r="BK105"/>
  <c r="BK104"/>
  <c r="J104"/>
  <c r="J105"/>
  <c r="BE105"/>
  <c r="J60"/>
  <c r="BI102"/>
  <c r="BH102"/>
  <c r="BG102"/>
  <c r="BF102"/>
  <c r="T102"/>
  <c r="R102"/>
  <c r="P102"/>
  <c r="BK102"/>
  <c r="J102"/>
  <c r="BE102"/>
  <c r="BI100"/>
  <c r="BH100"/>
  <c r="BG100"/>
  <c r="BF100"/>
  <c r="T100"/>
  <c r="R100"/>
  <c r="P100"/>
  <c r="BK100"/>
  <c r="J100"/>
  <c r="BE100"/>
  <c r="BI98"/>
  <c r="BH98"/>
  <c r="BG98"/>
  <c r="BF98"/>
  <c r="T98"/>
  <c r="R98"/>
  <c r="P98"/>
  <c r="BK98"/>
  <c r="J98"/>
  <c r="BE98"/>
  <c r="BI96"/>
  <c r="BH96"/>
  <c r="BG96"/>
  <c r="BF96"/>
  <c r="T96"/>
  <c r="R96"/>
  <c r="P96"/>
  <c r="BK96"/>
  <c r="J96"/>
  <c r="BE96"/>
  <c r="BI94"/>
  <c r="BH94"/>
  <c r="BG94"/>
  <c r="BF94"/>
  <c r="T94"/>
  <c r="R94"/>
  <c r="P94"/>
  <c r="BK94"/>
  <c r="J94"/>
  <c r="BE94"/>
  <c r="BI92"/>
  <c r="BH92"/>
  <c r="BG92"/>
  <c r="BF92"/>
  <c r="T92"/>
  <c r="T91"/>
  <c r="R92"/>
  <c r="R91"/>
  <c r="P92"/>
  <c r="P91"/>
  <c r="BK92"/>
  <c r="BK91"/>
  <c r="J91"/>
  <c r="J92"/>
  <c r="BE92"/>
  <c r="J59"/>
  <c r="BI89"/>
  <c r="BH89"/>
  <c r="BG89"/>
  <c r="BF89"/>
  <c r="T89"/>
  <c r="R89"/>
  <c r="P89"/>
  <c r="BK89"/>
  <c r="J89"/>
  <c r="BE89"/>
  <c r="BI87"/>
  <c r="BH87"/>
  <c r="BG87"/>
  <c r="BF87"/>
  <c r="T87"/>
  <c r="R87"/>
  <c r="P87"/>
  <c r="BK87"/>
  <c r="J87"/>
  <c r="BE87"/>
  <c r="BI85"/>
  <c r="BH85"/>
  <c r="BG85"/>
  <c r="BF85"/>
  <c r="T85"/>
  <c r="R85"/>
  <c r="P85"/>
  <c r="BK85"/>
  <c r="J85"/>
  <c r="BE85"/>
  <c r="BI83"/>
  <c r="F34"/>
  <c i="1" r="BD57"/>
  <c i="7" r="BH83"/>
  <c r="F33"/>
  <c i="1" r="BC57"/>
  <c i="7" r="BG83"/>
  <c r="F32"/>
  <c i="1" r="BB57"/>
  <c i="7" r="BF83"/>
  <c r="J31"/>
  <c i="1" r="AW57"/>
  <c i="7" r="F31"/>
  <c i="1" r="BA57"/>
  <c i="7" r="T83"/>
  <c r="T82"/>
  <c r="T81"/>
  <c r="T80"/>
  <c r="R83"/>
  <c r="R82"/>
  <c r="R81"/>
  <c r="R80"/>
  <c r="P83"/>
  <c r="P82"/>
  <c r="P81"/>
  <c r="P80"/>
  <c i="1" r="AU57"/>
  <c i="7" r="BK83"/>
  <c r="BK82"/>
  <c r="J82"/>
  <c r="BK81"/>
  <c r="J81"/>
  <c r="BK80"/>
  <c r="J80"/>
  <c r="J56"/>
  <c r="J27"/>
  <c i="1" r="AG57"/>
  <c i="7" r="J83"/>
  <c r="BE83"/>
  <c r="J30"/>
  <c i="1" r="AV57"/>
  <c i="7" r="F30"/>
  <c i="1" r="AZ57"/>
  <c i="7" r="J58"/>
  <c r="J57"/>
  <c r="J76"/>
  <c r="F76"/>
  <c r="F74"/>
  <c r="E72"/>
  <c r="J51"/>
  <c r="F51"/>
  <c r="F49"/>
  <c r="E47"/>
  <c r="J36"/>
  <c r="J18"/>
  <c r="E18"/>
  <c r="F77"/>
  <c r="F52"/>
  <c r="J17"/>
  <c r="J12"/>
  <c r="J74"/>
  <c r="J49"/>
  <c r="E7"/>
  <c r="E70"/>
  <c r="E45"/>
  <c i="1" r="AY56"/>
  <c r="AX56"/>
  <c i="6" r="BI350"/>
  <c r="BH350"/>
  <c r="BG350"/>
  <c r="BF350"/>
  <c r="T350"/>
  <c r="R350"/>
  <c r="P350"/>
  <c r="BK350"/>
  <c r="J350"/>
  <c r="BE350"/>
  <c r="BI345"/>
  <c r="BH345"/>
  <c r="BG345"/>
  <c r="BF345"/>
  <c r="T345"/>
  <c r="T344"/>
  <c r="T343"/>
  <c r="R345"/>
  <c r="R344"/>
  <c r="R343"/>
  <c r="P345"/>
  <c r="P344"/>
  <c r="P343"/>
  <c r="BK345"/>
  <c r="BK344"/>
  <c r="J344"/>
  <c r="BK343"/>
  <c r="J343"/>
  <c r="J345"/>
  <c r="BE345"/>
  <c r="J64"/>
  <c r="J63"/>
  <c r="BI341"/>
  <c r="BH341"/>
  <c r="BG341"/>
  <c r="BF341"/>
  <c r="T341"/>
  <c r="R341"/>
  <c r="P341"/>
  <c r="BK341"/>
  <c r="J341"/>
  <c r="BE341"/>
  <c r="BI339"/>
  <c r="BH339"/>
  <c r="BG339"/>
  <c r="BF339"/>
  <c r="T339"/>
  <c r="T338"/>
  <c r="R339"/>
  <c r="R338"/>
  <c r="P339"/>
  <c r="P338"/>
  <c r="BK339"/>
  <c r="BK338"/>
  <c r="J338"/>
  <c r="J339"/>
  <c r="BE339"/>
  <c r="J62"/>
  <c r="BI335"/>
  <c r="BH335"/>
  <c r="BG335"/>
  <c r="BF335"/>
  <c r="T335"/>
  <c r="R335"/>
  <c r="P335"/>
  <c r="BK335"/>
  <c r="J335"/>
  <c r="BE335"/>
  <c r="BI332"/>
  <c r="BH332"/>
  <c r="BG332"/>
  <c r="BF332"/>
  <c r="T332"/>
  <c r="R332"/>
  <c r="P332"/>
  <c r="BK332"/>
  <c r="J332"/>
  <c r="BE332"/>
  <c r="BI330"/>
  <c r="BH330"/>
  <c r="BG330"/>
  <c r="BF330"/>
  <c r="T330"/>
  <c r="R330"/>
  <c r="P330"/>
  <c r="BK330"/>
  <c r="J330"/>
  <c r="BE330"/>
  <c r="BI325"/>
  <c r="BH325"/>
  <c r="BG325"/>
  <c r="BF325"/>
  <c r="T325"/>
  <c r="R325"/>
  <c r="P325"/>
  <c r="BK325"/>
  <c r="J325"/>
  <c r="BE325"/>
  <c r="BI323"/>
  <c r="BH323"/>
  <c r="BG323"/>
  <c r="BF323"/>
  <c r="T323"/>
  <c r="T322"/>
  <c r="R323"/>
  <c r="R322"/>
  <c r="P323"/>
  <c r="P322"/>
  <c r="BK323"/>
  <c r="BK322"/>
  <c r="J322"/>
  <c r="J323"/>
  <c r="BE323"/>
  <c r="J61"/>
  <c r="BI313"/>
  <c r="BH313"/>
  <c r="BG313"/>
  <c r="BF313"/>
  <c r="T313"/>
  <c r="R313"/>
  <c r="P313"/>
  <c r="BK313"/>
  <c r="J313"/>
  <c r="BE313"/>
  <c r="BI295"/>
  <c r="BH295"/>
  <c r="BG295"/>
  <c r="BF295"/>
  <c r="T295"/>
  <c r="R295"/>
  <c r="P295"/>
  <c r="BK295"/>
  <c r="J295"/>
  <c r="BE295"/>
  <c r="BI288"/>
  <c r="BH288"/>
  <c r="BG288"/>
  <c r="BF288"/>
  <c r="T288"/>
  <c r="R288"/>
  <c r="P288"/>
  <c r="BK288"/>
  <c r="J288"/>
  <c r="BE288"/>
  <c r="BI275"/>
  <c r="BH275"/>
  <c r="BG275"/>
  <c r="BF275"/>
  <c r="T275"/>
  <c r="R275"/>
  <c r="P275"/>
  <c r="BK275"/>
  <c r="J275"/>
  <c r="BE275"/>
  <c r="BI273"/>
  <c r="BH273"/>
  <c r="BG273"/>
  <c r="BF273"/>
  <c r="T273"/>
  <c r="R273"/>
  <c r="P273"/>
  <c r="BK273"/>
  <c r="J273"/>
  <c r="BE273"/>
  <c r="BI267"/>
  <c r="BH267"/>
  <c r="BG267"/>
  <c r="BF267"/>
  <c r="T267"/>
  <c r="R267"/>
  <c r="P267"/>
  <c r="BK267"/>
  <c r="J267"/>
  <c r="BE267"/>
  <c r="BI265"/>
  <c r="BH265"/>
  <c r="BG265"/>
  <c r="BF265"/>
  <c r="T265"/>
  <c r="R265"/>
  <c r="P265"/>
  <c r="BK265"/>
  <c r="J265"/>
  <c r="BE265"/>
  <c r="BI259"/>
  <c r="BH259"/>
  <c r="BG259"/>
  <c r="BF259"/>
  <c r="T259"/>
  <c r="T258"/>
  <c r="R259"/>
  <c r="R258"/>
  <c r="P259"/>
  <c r="P258"/>
  <c r="BK259"/>
  <c r="BK258"/>
  <c r="J258"/>
  <c r="J259"/>
  <c r="BE259"/>
  <c r="J60"/>
  <c r="BI256"/>
  <c r="BH256"/>
  <c r="BG256"/>
  <c r="BF256"/>
  <c r="T256"/>
  <c r="R256"/>
  <c r="P256"/>
  <c r="BK256"/>
  <c r="J256"/>
  <c r="BE256"/>
  <c r="BI251"/>
  <c r="BH251"/>
  <c r="BG251"/>
  <c r="BF251"/>
  <c r="T251"/>
  <c r="R251"/>
  <c r="P251"/>
  <c r="BK251"/>
  <c r="J251"/>
  <c r="BE251"/>
  <c r="BI246"/>
  <c r="BH246"/>
  <c r="BG246"/>
  <c r="BF246"/>
  <c r="T246"/>
  <c r="R246"/>
  <c r="P246"/>
  <c r="BK246"/>
  <c r="J246"/>
  <c r="BE246"/>
  <c r="BI238"/>
  <c r="BH238"/>
  <c r="BG238"/>
  <c r="BF238"/>
  <c r="T238"/>
  <c r="R238"/>
  <c r="P238"/>
  <c r="BK238"/>
  <c r="J238"/>
  <c r="BE238"/>
  <c r="BI232"/>
  <c r="BH232"/>
  <c r="BG232"/>
  <c r="BF232"/>
  <c r="T232"/>
  <c r="R232"/>
  <c r="P232"/>
  <c r="BK232"/>
  <c r="J232"/>
  <c r="BE232"/>
  <c r="BI218"/>
  <c r="BH218"/>
  <c r="BG218"/>
  <c r="BF218"/>
  <c r="T218"/>
  <c r="R218"/>
  <c r="P218"/>
  <c r="BK218"/>
  <c r="J218"/>
  <c r="BE218"/>
  <c r="BI213"/>
  <c r="BH213"/>
  <c r="BG213"/>
  <c r="BF213"/>
  <c r="T213"/>
  <c r="R213"/>
  <c r="P213"/>
  <c r="BK213"/>
  <c r="J213"/>
  <c r="BE213"/>
  <c r="BI209"/>
  <c r="BH209"/>
  <c r="BG209"/>
  <c r="BF209"/>
  <c r="T209"/>
  <c r="R209"/>
  <c r="P209"/>
  <c r="BK209"/>
  <c r="J209"/>
  <c r="BE209"/>
  <c r="BI196"/>
  <c r="BH196"/>
  <c r="BG196"/>
  <c r="BF196"/>
  <c r="T196"/>
  <c r="R196"/>
  <c r="P196"/>
  <c r="BK196"/>
  <c r="J196"/>
  <c r="BE196"/>
  <c r="BI183"/>
  <c r="BH183"/>
  <c r="BG183"/>
  <c r="BF183"/>
  <c r="T183"/>
  <c r="R183"/>
  <c r="P183"/>
  <c r="BK183"/>
  <c r="J183"/>
  <c r="BE183"/>
  <c r="BI174"/>
  <c r="BH174"/>
  <c r="BG174"/>
  <c r="BF174"/>
  <c r="T174"/>
  <c r="R174"/>
  <c r="P174"/>
  <c r="BK174"/>
  <c r="J174"/>
  <c r="BE174"/>
  <c r="BI172"/>
  <c r="BH172"/>
  <c r="BG172"/>
  <c r="BF172"/>
  <c r="T172"/>
  <c r="R172"/>
  <c r="P172"/>
  <c r="BK172"/>
  <c r="J172"/>
  <c r="BE172"/>
  <c r="BI160"/>
  <c r="BH160"/>
  <c r="BG160"/>
  <c r="BF160"/>
  <c r="T160"/>
  <c r="R160"/>
  <c r="P160"/>
  <c r="BK160"/>
  <c r="J160"/>
  <c r="BE160"/>
  <c r="BI158"/>
  <c r="BH158"/>
  <c r="BG158"/>
  <c r="BF158"/>
  <c r="T158"/>
  <c r="R158"/>
  <c r="P158"/>
  <c r="BK158"/>
  <c r="J158"/>
  <c r="BE158"/>
  <c r="BI153"/>
  <c r="BH153"/>
  <c r="BG153"/>
  <c r="BF153"/>
  <c r="T153"/>
  <c r="T152"/>
  <c r="R153"/>
  <c r="R152"/>
  <c r="P153"/>
  <c r="P152"/>
  <c r="BK153"/>
  <c r="BK152"/>
  <c r="J152"/>
  <c r="J153"/>
  <c r="BE153"/>
  <c r="J59"/>
  <c r="BI147"/>
  <c r="BH147"/>
  <c r="BG147"/>
  <c r="BF147"/>
  <c r="T147"/>
  <c r="R147"/>
  <c r="P147"/>
  <c r="BK147"/>
  <c r="J147"/>
  <c r="BE147"/>
  <c r="BI142"/>
  <c r="BH142"/>
  <c r="BG142"/>
  <c r="BF142"/>
  <c r="T142"/>
  <c r="R142"/>
  <c r="P142"/>
  <c r="BK142"/>
  <c r="J142"/>
  <c r="BE142"/>
  <c r="BI133"/>
  <c r="BH133"/>
  <c r="BG133"/>
  <c r="BF133"/>
  <c r="T133"/>
  <c r="R133"/>
  <c r="P133"/>
  <c r="BK133"/>
  <c r="J133"/>
  <c r="BE133"/>
  <c r="BI114"/>
  <c r="BH114"/>
  <c r="BG114"/>
  <c r="BF114"/>
  <c r="T114"/>
  <c r="R114"/>
  <c r="P114"/>
  <c r="BK114"/>
  <c r="J114"/>
  <c r="BE114"/>
  <c r="BI106"/>
  <c r="BH106"/>
  <c r="BG106"/>
  <c r="BF106"/>
  <c r="T106"/>
  <c r="R106"/>
  <c r="P106"/>
  <c r="BK106"/>
  <c r="J106"/>
  <c r="BE106"/>
  <c r="BI87"/>
  <c r="F34"/>
  <c i="1" r="BD56"/>
  <c i="6" r="BH87"/>
  <c r="F33"/>
  <c i="1" r="BC56"/>
  <c i="6" r="BG87"/>
  <c r="F32"/>
  <c i="1" r="BB56"/>
  <c i="6" r="BF87"/>
  <c r="J31"/>
  <c i="1" r="AW56"/>
  <c i="6" r="F31"/>
  <c i="1" r="BA56"/>
  <c i="6" r="T87"/>
  <c r="T86"/>
  <c r="T85"/>
  <c r="T84"/>
  <c r="R87"/>
  <c r="R86"/>
  <c r="R85"/>
  <c r="R84"/>
  <c r="P87"/>
  <c r="P86"/>
  <c r="P85"/>
  <c r="P84"/>
  <c i="1" r="AU56"/>
  <c i="6" r="BK87"/>
  <c r="BK86"/>
  <c r="J86"/>
  <c r="BK85"/>
  <c r="J85"/>
  <c r="BK84"/>
  <c r="J84"/>
  <c r="J56"/>
  <c r="J27"/>
  <c i="1" r="AG56"/>
  <c i="6" r="J87"/>
  <c r="BE87"/>
  <c r="J30"/>
  <c i="1" r="AV56"/>
  <c i="6" r="F30"/>
  <c i="1" r="AZ56"/>
  <c i="6" r="J58"/>
  <c r="J57"/>
  <c r="J80"/>
  <c r="F80"/>
  <c r="F78"/>
  <c r="E76"/>
  <c r="J51"/>
  <c r="F51"/>
  <c r="F49"/>
  <c r="E47"/>
  <c r="J36"/>
  <c r="J18"/>
  <c r="E18"/>
  <c r="F81"/>
  <c r="F52"/>
  <c r="J17"/>
  <c r="J12"/>
  <c r="J78"/>
  <c r="J49"/>
  <c r="E7"/>
  <c r="E74"/>
  <c r="E45"/>
  <c i="1" r="AY55"/>
  <c r="AX55"/>
  <c i="5" r="BI271"/>
  <c r="BH271"/>
  <c r="BG271"/>
  <c r="BF271"/>
  <c r="T271"/>
  <c r="T270"/>
  <c r="R271"/>
  <c r="R270"/>
  <c r="P271"/>
  <c r="P270"/>
  <c r="BK271"/>
  <c r="BK270"/>
  <c r="J270"/>
  <c r="J271"/>
  <c r="BE271"/>
  <c r="J65"/>
  <c r="BI267"/>
  <c r="BH267"/>
  <c r="BG267"/>
  <c r="BF267"/>
  <c r="T267"/>
  <c r="R267"/>
  <c r="P267"/>
  <c r="BK267"/>
  <c r="J267"/>
  <c r="BE267"/>
  <c r="BI264"/>
  <c r="BH264"/>
  <c r="BG264"/>
  <c r="BF264"/>
  <c r="T264"/>
  <c r="R264"/>
  <c r="P264"/>
  <c r="BK264"/>
  <c r="J264"/>
  <c r="BE264"/>
  <c r="BI261"/>
  <c r="BH261"/>
  <c r="BG261"/>
  <c r="BF261"/>
  <c r="T261"/>
  <c r="R261"/>
  <c r="P261"/>
  <c r="BK261"/>
  <c r="J261"/>
  <c r="BE261"/>
  <c r="BI259"/>
  <c r="BH259"/>
  <c r="BG259"/>
  <c r="BF259"/>
  <c r="T259"/>
  <c r="R259"/>
  <c r="P259"/>
  <c r="BK259"/>
  <c r="J259"/>
  <c r="BE259"/>
  <c r="BI256"/>
  <c r="BH256"/>
  <c r="BG256"/>
  <c r="BF256"/>
  <c r="T256"/>
  <c r="R256"/>
  <c r="P256"/>
  <c r="BK256"/>
  <c r="J256"/>
  <c r="BE256"/>
  <c r="BI254"/>
  <c r="BH254"/>
  <c r="BG254"/>
  <c r="BF254"/>
  <c r="T254"/>
  <c r="T253"/>
  <c r="R254"/>
  <c r="R253"/>
  <c r="P254"/>
  <c r="P253"/>
  <c r="BK254"/>
  <c r="BK253"/>
  <c r="J253"/>
  <c r="J254"/>
  <c r="BE254"/>
  <c r="J64"/>
  <c r="BI250"/>
  <c r="BH250"/>
  <c r="BG250"/>
  <c r="BF250"/>
  <c r="T250"/>
  <c r="T249"/>
  <c r="R250"/>
  <c r="R249"/>
  <c r="P250"/>
  <c r="P249"/>
  <c r="BK250"/>
  <c r="BK249"/>
  <c r="J249"/>
  <c r="J250"/>
  <c r="BE250"/>
  <c r="J63"/>
  <c r="BI247"/>
  <c r="BH247"/>
  <c r="BG247"/>
  <c r="BF247"/>
  <c r="T247"/>
  <c r="R247"/>
  <c r="P247"/>
  <c r="BK247"/>
  <c r="J247"/>
  <c r="BE247"/>
  <c r="BI245"/>
  <c r="BH245"/>
  <c r="BG245"/>
  <c r="BF245"/>
  <c r="T245"/>
  <c r="R245"/>
  <c r="P245"/>
  <c r="BK245"/>
  <c r="J245"/>
  <c r="BE245"/>
  <c r="BI243"/>
  <c r="BH243"/>
  <c r="BG243"/>
  <c r="BF243"/>
  <c r="T243"/>
  <c r="R243"/>
  <c r="P243"/>
  <c r="BK243"/>
  <c r="J243"/>
  <c r="BE243"/>
  <c r="BI240"/>
  <c r="BH240"/>
  <c r="BG240"/>
  <c r="BF240"/>
  <c r="T240"/>
  <c r="R240"/>
  <c r="P240"/>
  <c r="BK240"/>
  <c r="J240"/>
  <c r="BE240"/>
  <c r="BI238"/>
  <c r="BH238"/>
  <c r="BG238"/>
  <c r="BF238"/>
  <c r="T238"/>
  <c r="R238"/>
  <c r="P238"/>
  <c r="BK238"/>
  <c r="J238"/>
  <c r="BE238"/>
  <c r="BI236"/>
  <c r="BH236"/>
  <c r="BG236"/>
  <c r="BF236"/>
  <c r="T236"/>
  <c r="R236"/>
  <c r="P236"/>
  <c r="BK236"/>
  <c r="J236"/>
  <c r="BE236"/>
  <c r="BI234"/>
  <c r="BH234"/>
  <c r="BG234"/>
  <c r="BF234"/>
  <c r="T234"/>
  <c r="R234"/>
  <c r="P234"/>
  <c r="BK234"/>
  <c r="J234"/>
  <c r="BE234"/>
  <c r="BI232"/>
  <c r="BH232"/>
  <c r="BG232"/>
  <c r="BF232"/>
  <c r="T232"/>
  <c r="R232"/>
  <c r="P232"/>
  <c r="BK232"/>
  <c r="J232"/>
  <c r="BE232"/>
  <c r="BI230"/>
  <c r="BH230"/>
  <c r="BG230"/>
  <c r="BF230"/>
  <c r="T230"/>
  <c r="R230"/>
  <c r="P230"/>
  <c r="BK230"/>
  <c r="J230"/>
  <c r="BE230"/>
  <c r="BI227"/>
  <c r="BH227"/>
  <c r="BG227"/>
  <c r="BF227"/>
  <c r="T227"/>
  <c r="R227"/>
  <c r="P227"/>
  <c r="BK227"/>
  <c r="J227"/>
  <c r="BE227"/>
  <c r="BI224"/>
  <c r="BH224"/>
  <c r="BG224"/>
  <c r="BF224"/>
  <c r="T224"/>
  <c r="R224"/>
  <c r="P224"/>
  <c r="BK224"/>
  <c r="J224"/>
  <c r="BE224"/>
  <c r="BI221"/>
  <c r="BH221"/>
  <c r="BG221"/>
  <c r="BF221"/>
  <c r="T221"/>
  <c r="R221"/>
  <c r="P221"/>
  <c r="BK221"/>
  <c r="J221"/>
  <c r="BE221"/>
  <c r="BI218"/>
  <c r="BH218"/>
  <c r="BG218"/>
  <c r="BF218"/>
  <c r="T218"/>
  <c r="R218"/>
  <c r="P218"/>
  <c r="BK218"/>
  <c r="J218"/>
  <c r="BE218"/>
  <c r="BI213"/>
  <c r="BH213"/>
  <c r="BG213"/>
  <c r="BF213"/>
  <c r="T213"/>
  <c r="R213"/>
  <c r="P213"/>
  <c r="BK213"/>
  <c r="J213"/>
  <c r="BE213"/>
  <c r="BI210"/>
  <c r="BH210"/>
  <c r="BG210"/>
  <c r="BF210"/>
  <c r="T210"/>
  <c r="R210"/>
  <c r="P210"/>
  <c r="BK210"/>
  <c r="J210"/>
  <c r="BE210"/>
  <c r="BI207"/>
  <c r="BH207"/>
  <c r="BG207"/>
  <c r="BF207"/>
  <c r="T207"/>
  <c r="T206"/>
  <c r="R207"/>
  <c r="R206"/>
  <c r="P207"/>
  <c r="P206"/>
  <c r="BK207"/>
  <c r="BK206"/>
  <c r="J206"/>
  <c r="J207"/>
  <c r="BE207"/>
  <c r="J62"/>
  <c r="BI203"/>
  <c r="BH203"/>
  <c r="BG203"/>
  <c r="BF203"/>
  <c r="T203"/>
  <c r="T202"/>
  <c r="R203"/>
  <c r="R202"/>
  <c r="P203"/>
  <c r="P202"/>
  <c r="BK203"/>
  <c r="BK202"/>
  <c r="J202"/>
  <c r="J203"/>
  <c r="BE203"/>
  <c r="J61"/>
  <c r="BI199"/>
  <c r="BH199"/>
  <c r="BG199"/>
  <c r="BF199"/>
  <c r="T199"/>
  <c r="T198"/>
  <c r="R199"/>
  <c r="R198"/>
  <c r="P199"/>
  <c r="P198"/>
  <c r="BK199"/>
  <c r="BK198"/>
  <c r="J198"/>
  <c r="J199"/>
  <c r="BE199"/>
  <c r="J60"/>
  <c r="BI195"/>
  <c r="BH195"/>
  <c r="BG195"/>
  <c r="BF195"/>
  <c r="T195"/>
  <c r="R195"/>
  <c r="P195"/>
  <c r="BK195"/>
  <c r="J195"/>
  <c r="BE195"/>
  <c r="BI186"/>
  <c r="BH186"/>
  <c r="BG186"/>
  <c r="BF186"/>
  <c r="T186"/>
  <c r="T185"/>
  <c r="R186"/>
  <c r="R185"/>
  <c r="P186"/>
  <c r="P185"/>
  <c r="BK186"/>
  <c r="BK185"/>
  <c r="J185"/>
  <c r="J186"/>
  <c r="BE186"/>
  <c r="J59"/>
  <c r="BI182"/>
  <c r="BH182"/>
  <c r="BG182"/>
  <c r="BF182"/>
  <c r="T182"/>
  <c r="R182"/>
  <c r="P182"/>
  <c r="BK182"/>
  <c r="J182"/>
  <c r="BE182"/>
  <c r="BI180"/>
  <c r="BH180"/>
  <c r="BG180"/>
  <c r="BF180"/>
  <c r="T180"/>
  <c r="R180"/>
  <c r="P180"/>
  <c r="BK180"/>
  <c r="J180"/>
  <c r="BE180"/>
  <c r="BI175"/>
  <c r="BH175"/>
  <c r="BG175"/>
  <c r="BF175"/>
  <c r="T175"/>
  <c r="R175"/>
  <c r="P175"/>
  <c r="BK175"/>
  <c r="J175"/>
  <c r="BE175"/>
  <c r="BI173"/>
  <c r="BH173"/>
  <c r="BG173"/>
  <c r="BF173"/>
  <c r="T173"/>
  <c r="R173"/>
  <c r="P173"/>
  <c r="BK173"/>
  <c r="J173"/>
  <c r="BE173"/>
  <c r="BI164"/>
  <c r="BH164"/>
  <c r="BG164"/>
  <c r="BF164"/>
  <c r="T164"/>
  <c r="R164"/>
  <c r="P164"/>
  <c r="BK164"/>
  <c r="J164"/>
  <c r="BE164"/>
  <c r="BI159"/>
  <c r="BH159"/>
  <c r="BG159"/>
  <c r="BF159"/>
  <c r="T159"/>
  <c r="R159"/>
  <c r="P159"/>
  <c r="BK159"/>
  <c r="J159"/>
  <c r="BE159"/>
  <c r="BI156"/>
  <c r="BH156"/>
  <c r="BG156"/>
  <c r="BF156"/>
  <c r="T156"/>
  <c r="R156"/>
  <c r="P156"/>
  <c r="BK156"/>
  <c r="J156"/>
  <c r="BE156"/>
  <c r="BI153"/>
  <c r="BH153"/>
  <c r="BG153"/>
  <c r="BF153"/>
  <c r="T153"/>
  <c r="R153"/>
  <c r="P153"/>
  <c r="BK153"/>
  <c r="J153"/>
  <c r="BE153"/>
  <c r="BI150"/>
  <c r="BH150"/>
  <c r="BG150"/>
  <c r="BF150"/>
  <c r="T150"/>
  <c r="R150"/>
  <c r="P150"/>
  <c r="BK150"/>
  <c r="J150"/>
  <c r="BE150"/>
  <c r="BI147"/>
  <c r="BH147"/>
  <c r="BG147"/>
  <c r="BF147"/>
  <c r="T147"/>
  <c r="R147"/>
  <c r="P147"/>
  <c r="BK147"/>
  <c r="J147"/>
  <c r="BE147"/>
  <c r="BI144"/>
  <c r="BH144"/>
  <c r="BG144"/>
  <c r="BF144"/>
  <c r="T144"/>
  <c r="R144"/>
  <c r="P144"/>
  <c r="BK144"/>
  <c r="J144"/>
  <c r="BE144"/>
  <c r="BI141"/>
  <c r="BH141"/>
  <c r="BG141"/>
  <c r="BF141"/>
  <c r="T141"/>
  <c r="R141"/>
  <c r="P141"/>
  <c r="BK141"/>
  <c r="J141"/>
  <c r="BE141"/>
  <c r="BI138"/>
  <c r="BH138"/>
  <c r="BG138"/>
  <c r="BF138"/>
  <c r="T138"/>
  <c r="R138"/>
  <c r="P138"/>
  <c r="BK138"/>
  <c r="J138"/>
  <c r="BE138"/>
  <c r="BI135"/>
  <c r="BH135"/>
  <c r="BG135"/>
  <c r="BF135"/>
  <c r="T135"/>
  <c r="R135"/>
  <c r="P135"/>
  <c r="BK135"/>
  <c r="J135"/>
  <c r="BE135"/>
  <c r="BI132"/>
  <c r="BH132"/>
  <c r="BG132"/>
  <c r="BF132"/>
  <c r="T132"/>
  <c r="R132"/>
  <c r="P132"/>
  <c r="BK132"/>
  <c r="J132"/>
  <c r="BE132"/>
  <c r="BI129"/>
  <c r="BH129"/>
  <c r="BG129"/>
  <c r="BF129"/>
  <c r="T129"/>
  <c r="R129"/>
  <c r="P129"/>
  <c r="BK129"/>
  <c r="J129"/>
  <c r="BE129"/>
  <c r="BI125"/>
  <c r="BH125"/>
  <c r="BG125"/>
  <c r="BF125"/>
  <c r="T125"/>
  <c r="R125"/>
  <c r="P125"/>
  <c r="BK125"/>
  <c r="J125"/>
  <c r="BE125"/>
  <c r="BI122"/>
  <c r="BH122"/>
  <c r="BG122"/>
  <c r="BF122"/>
  <c r="T122"/>
  <c r="R122"/>
  <c r="P122"/>
  <c r="BK122"/>
  <c r="J122"/>
  <c r="BE122"/>
  <c r="BI114"/>
  <c r="BH114"/>
  <c r="BG114"/>
  <c r="BF114"/>
  <c r="T114"/>
  <c r="R114"/>
  <c r="P114"/>
  <c r="BK114"/>
  <c r="J114"/>
  <c r="BE114"/>
  <c r="BI107"/>
  <c r="BH107"/>
  <c r="BG107"/>
  <c r="BF107"/>
  <c r="T107"/>
  <c r="R107"/>
  <c r="P107"/>
  <c r="BK107"/>
  <c r="J107"/>
  <c r="BE107"/>
  <c r="BI104"/>
  <c r="BH104"/>
  <c r="BG104"/>
  <c r="BF104"/>
  <c r="T104"/>
  <c r="R104"/>
  <c r="P104"/>
  <c r="BK104"/>
  <c r="J104"/>
  <c r="BE104"/>
  <c r="BI101"/>
  <c r="BH101"/>
  <c r="BG101"/>
  <c r="BF101"/>
  <c r="T101"/>
  <c r="R101"/>
  <c r="P101"/>
  <c r="BK101"/>
  <c r="J101"/>
  <c r="BE101"/>
  <c r="BI94"/>
  <c r="BH94"/>
  <c r="BG94"/>
  <c r="BF94"/>
  <c r="T94"/>
  <c r="R94"/>
  <c r="P94"/>
  <c r="BK94"/>
  <c r="J94"/>
  <c r="BE94"/>
  <c r="BI91"/>
  <c r="BH91"/>
  <c r="BG91"/>
  <c r="BF91"/>
  <c r="T91"/>
  <c r="R91"/>
  <c r="P91"/>
  <c r="BK91"/>
  <c r="J91"/>
  <c r="BE91"/>
  <c r="BI88"/>
  <c r="F34"/>
  <c i="1" r="BD55"/>
  <c i="5" r="BH88"/>
  <c r="F33"/>
  <c i="1" r="BC55"/>
  <c i="5" r="BG88"/>
  <c r="F32"/>
  <c i="1" r="BB55"/>
  <c i="5" r="BF88"/>
  <c r="J31"/>
  <c i="1" r="AW55"/>
  <c i="5" r="F31"/>
  <c i="1" r="BA55"/>
  <c i="5" r="T88"/>
  <c r="T87"/>
  <c r="T86"/>
  <c r="T85"/>
  <c r="R88"/>
  <c r="R87"/>
  <c r="R86"/>
  <c r="R85"/>
  <c r="P88"/>
  <c r="P87"/>
  <c r="P86"/>
  <c r="P85"/>
  <c i="1" r="AU55"/>
  <c i="5" r="BK88"/>
  <c r="BK87"/>
  <c r="J87"/>
  <c r="BK86"/>
  <c r="J86"/>
  <c r="BK85"/>
  <c r="J85"/>
  <c r="J56"/>
  <c r="J27"/>
  <c i="1" r="AG55"/>
  <c i="5" r="J88"/>
  <c r="BE88"/>
  <c r="J30"/>
  <c i="1" r="AV55"/>
  <c i="5" r="F30"/>
  <c i="1" r="AZ55"/>
  <c i="5" r="J58"/>
  <c r="J57"/>
  <c r="J81"/>
  <c r="F81"/>
  <c r="F79"/>
  <c r="E77"/>
  <c r="J51"/>
  <c r="F51"/>
  <c r="F49"/>
  <c r="E47"/>
  <c r="J36"/>
  <c r="J18"/>
  <c r="E18"/>
  <c r="F82"/>
  <c r="F52"/>
  <c r="J17"/>
  <c r="J12"/>
  <c r="J79"/>
  <c r="J49"/>
  <c r="E7"/>
  <c r="E75"/>
  <c r="E45"/>
  <c i="1" r="AY54"/>
  <c r="AX54"/>
  <c i="4" r="BI266"/>
  <c r="BH266"/>
  <c r="BG266"/>
  <c r="BF266"/>
  <c r="T266"/>
  <c r="T265"/>
  <c r="T264"/>
  <c r="R266"/>
  <c r="R265"/>
  <c r="R264"/>
  <c r="P266"/>
  <c r="P265"/>
  <c r="P264"/>
  <c r="BK266"/>
  <c r="BK265"/>
  <c r="J265"/>
  <c r="BK264"/>
  <c r="J264"/>
  <c r="J266"/>
  <c r="BE266"/>
  <c r="J67"/>
  <c r="J66"/>
  <c r="BI262"/>
  <c r="BH262"/>
  <c r="BG262"/>
  <c r="BF262"/>
  <c r="T262"/>
  <c r="T261"/>
  <c r="R262"/>
  <c r="R261"/>
  <c r="P262"/>
  <c r="P261"/>
  <c r="BK262"/>
  <c r="BK261"/>
  <c r="J261"/>
  <c r="J262"/>
  <c r="BE262"/>
  <c r="J65"/>
  <c r="BI258"/>
  <c r="BH258"/>
  <c r="BG258"/>
  <c r="BF258"/>
  <c r="T258"/>
  <c r="R258"/>
  <c r="P258"/>
  <c r="BK258"/>
  <c r="J258"/>
  <c r="BE258"/>
  <c r="BI255"/>
  <c r="BH255"/>
  <c r="BG255"/>
  <c r="BF255"/>
  <c r="T255"/>
  <c r="R255"/>
  <c r="P255"/>
  <c r="BK255"/>
  <c r="J255"/>
  <c r="BE255"/>
  <c r="BI252"/>
  <c r="BH252"/>
  <c r="BG252"/>
  <c r="BF252"/>
  <c r="T252"/>
  <c r="R252"/>
  <c r="P252"/>
  <c r="BK252"/>
  <c r="J252"/>
  <c r="BE252"/>
  <c r="BI250"/>
  <c r="BH250"/>
  <c r="BG250"/>
  <c r="BF250"/>
  <c r="T250"/>
  <c r="R250"/>
  <c r="P250"/>
  <c r="BK250"/>
  <c r="J250"/>
  <c r="BE250"/>
  <c r="BI244"/>
  <c r="BH244"/>
  <c r="BG244"/>
  <c r="BF244"/>
  <c r="T244"/>
  <c r="R244"/>
  <c r="P244"/>
  <c r="BK244"/>
  <c r="J244"/>
  <c r="BE244"/>
  <c r="BI242"/>
  <c r="BH242"/>
  <c r="BG242"/>
  <c r="BF242"/>
  <c r="T242"/>
  <c r="T241"/>
  <c r="R242"/>
  <c r="R241"/>
  <c r="P242"/>
  <c r="P241"/>
  <c r="BK242"/>
  <c r="BK241"/>
  <c r="J241"/>
  <c r="J242"/>
  <c r="BE242"/>
  <c r="J64"/>
  <c r="BI237"/>
  <c r="BH237"/>
  <c r="BG237"/>
  <c r="BF237"/>
  <c r="T237"/>
  <c r="T236"/>
  <c r="R237"/>
  <c r="R236"/>
  <c r="P237"/>
  <c r="P236"/>
  <c r="BK237"/>
  <c r="BK236"/>
  <c r="J236"/>
  <c r="J237"/>
  <c r="BE237"/>
  <c r="J63"/>
  <c r="BI234"/>
  <c r="BH234"/>
  <c r="BG234"/>
  <c r="BF234"/>
  <c r="T234"/>
  <c r="R234"/>
  <c r="P234"/>
  <c r="BK234"/>
  <c r="J234"/>
  <c r="BE234"/>
  <c r="BI231"/>
  <c r="BH231"/>
  <c r="BG231"/>
  <c r="BF231"/>
  <c r="T231"/>
  <c r="R231"/>
  <c r="P231"/>
  <c r="BK231"/>
  <c r="J231"/>
  <c r="BE231"/>
  <c r="BI228"/>
  <c r="BH228"/>
  <c r="BG228"/>
  <c r="BF228"/>
  <c r="T228"/>
  <c r="R228"/>
  <c r="P228"/>
  <c r="BK228"/>
  <c r="J228"/>
  <c r="BE228"/>
  <c r="BI226"/>
  <c r="BH226"/>
  <c r="BG226"/>
  <c r="BF226"/>
  <c r="T226"/>
  <c r="R226"/>
  <c r="P226"/>
  <c r="BK226"/>
  <c r="J226"/>
  <c r="BE226"/>
  <c r="BI223"/>
  <c r="BH223"/>
  <c r="BG223"/>
  <c r="BF223"/>
  <c r="T223"/>
  <c r="R223"/>
  <c r="P223"/>
  <c r="BK223"/>
  <c r="J223"/>
  <c r="BE223"/>
  <c r="BI221"/>
  <c r="BH221"/>
  <c r="BG221"/>
  <c r="BF221"/>
  <c r="T221"/>
  <c r="R221"/>
  <c r="P221"/>
  <c r="BK221"/>
  <c r="J221"/>
  <c r="BE221"/>
  <c r="BI218"/>
  <c r="BH218"/>
  <c r="BG218"/>
  <c r="BF218"/>
  <c r="T218"/>
  <c r="R218"/>
  <c r="P218"/>
  <c r="BK218"/>
  <c r="J218"/>
  <c r="BE218"/>
  <c r="BI215"/>
  <c r="BH215"/>
  <c r="BG215"/>
  <c r="BF215"/>
  <c r="T215"/>
  <c r="R215"/>
  <c r="P215"/>
  <c r="BK215"/>
  <c r="J215"/>
  <c r="BE215"/>
  <c r="BI212"/>
  <c r="BH212"/>
  <c r="BG212"/>
  <c r="BF212"/>
  <c r="T212"/>
  <c r="R212"/>
  <c r="P212"/>
  <c r="BK212"/>
  <c r="J212"/>
  <c r="BE212"/>
  <c r="BI209"/>
  <c r="BH209"/>
  <c r="BG209"/>
  <c r="BF209"/>
  <c r="T209"/>
  <c r="R209"/>
  <c r="P209"/>
  <c r="BK209"/>
  <c r="J209"/>
  <c r="BE209"/>
  <c r="BI206"/>
  <c r="BH206"/>
  <c r="BG206"/>
  <c r="BF206"/>
  <c r="T206"/>
  <c r="R206"/>
  <c r="P206"/>
  <c r="BK206"/>
  <c r="J206"/>
  <c r="BE206"/>
  <c r="BI203"/>
  <c r="BH203"/>
  <c r="BG203"/>
  <c r="BF203"/>
  <c r="T203"/>
  <c r="T202"/>
  <c r="R203"/>
  <c r="R202"/>
  <c r="P203"/>
  <c r="P202"/>
  <c r="BK203"/>
  <c r="BK202"/>
  <c r="J202"/>
  <c r="J203"/>
  <c r="BE203"/>
  <c r="J62"/>
  <c r="BI199"/>
  <c r="BH199"/>
  <c r="BG199"/>
  <c r="BF199"/>
  <c r="T199"/>
  <c r="R199"/>
  <c r="P199"/>
  <c r="BK199"/>
  <c r="J199"/>
  <c r="BE199"/>
  <c r="BI196"/>
  <c r="BH196"/>
  <c r="BG196"/>
  <c r="BF196"/>
  <c r="T196"/>
  <c r="T195"/>
  <c r="R196"/>
  <c r="R195"/>
  <c r="P196"/>
  <c r="P195"/>
  <c r="BK196"/>
  <c r="BK195"/>
  <c r="J195"/>
  <c r="J196"/>
  <c r="BE196"/>
  <c r="J61"/>
  <c r="BI191"/>
  <c r="BH191"/>
  <c r="BG191"/>
  <c r="BF191"/>
  <c r="T191"/>
  <c r="T190"/>
  <c r="R191"/>
  <c r="R190"/>
  <c r="P191"/>
  <c r="P190"/>
  <c r="BK191"/>
  <c r="BK190"/>
  <c r="J190"/>
  <c r="J191"/>
  <c r="BE191"/>
  <c r="J60"/>
  <c r="BI187"/>
  <c r="BH187"/>
  <c r="BG187"/>
  <c r="BF187"/>
  <c r="T187"/>
  <c r="R187"/>
  <c r="P187"/>
  <c r="BK187"/>
  <c r="J187"/>
  <c r="BE187"/>
  <c r="BI181"/>
  <c r="BH181"/>
  <c r="BG181"/>
  <c r="BF181"/>
  <c r="T181"/>
  <c r="T180"/>
  <c r="R181"/>
  <c r="R180"/>
  <c r="P181"/>
  <c r="P180"/>
  <c r="BK181"/>
  <c r="BK180"/>
  <c r="J180"/>
  <c r="J181"/>
  <c r="BE181"/>
  <c r="J59"/>
  <c r="BI177"/>
  <c r="BH177"/>
  <c r="BG177"/>
  <c r="BF177"/>
  <c r="T177"/>
  <c r="R177"/>
  <c r="P177"/>
  <c r="BK177"/>
  <c r="J177"/>
  <c r="BE177"/>
  <c r="BI175"/>
  <c r="BH175"/>
  <c r="BG175"/>
  <c r="BF175"/>
  <c r="T175"/>
  <c r="R175"/>
  <c r="P175"/>
  <c r="BK175"/>
  <c r="J175"/>
  <c r="BE175"/>
  <c r="BI169"/>
  <c r="BH169"/>
  <c r="BG169"/>
  <c r="BF169"/>
  <c r="T169"/>
  <c r="R169"/>
  <c r="P169"/>
  <c r="BK169"/>
  <c r="J169"/>
  <c r="BE169"/>
  <c r="BI163"/>
  <c r="BH163"/>
  <c r="BG163"/>
  <c r="BF163"/>
  <c r="T163"/>
  <c r="R163"/>
  <c r="P163"/>
  <c r="BK163"/>
  <c r="J163"/>
  <c r="BE163"/>
  <c r="BI159"/>
  <c r="BH159"/>
  <c r="BG159"/>
  <c r="BF159"/>
  <c r="T159"/>
  <c r="R159"/>
  <c r="P159"/>
  <c r="BK159"/>
  <c r="J159"/>
  <c r="BE159"/>
  <c r="BI155"/>
  <c r="BH155"/>
  <c r="BG155"/>
  <c r="BF155"/>
  <c r="T155"/>
  <c r="R155"/>
  <c r="P155"/>
  <c r="BK155"/>
  <c r="J155"/>
  <c r="BE155"/>
  <c r="BI152"/>
  <c r="BH152"/>
  <c r="BG152"/>
  <c r="BF152"/>
  <c r="T152"/>
  <c r="R152"/>
  <c r="P152"/>
  <c r="BK152"/>
  <c r="J152"/>
  <c r="BE152"/>
  <c r="BI149"/>
  <c r="BH149"/>
  <c r="BG149"/>
  <c r="BF149"/>
  <c r="T149"/>
  <c r="R149"/>
  <c r="P149"/>
  <c r="BK149"/>
  <c r="J149"/>
  <c r="BE149"/>
  <c r="BI146"/>
  <c r="BH146"/>
  <c r="BG146"/>
  <c r="BF146"/>
  <c r="T146"/>
  <c r="R146"/>
  <c r="P146"/>
  <c r="BK146"/>
  <c r="J146"/>
  <c r="BE146"/>
  <c r="BI143"/>
  <c r="BH143"/>
  <c r="BG143"/>
  <c r="BF143"/>
  <c r="T143"/>
  <c r="R143"/>
  <c r="P143"/>
  <c r="BK143"/>
  <c r="J143"/>
  <c r="BE143"/>
  <c r="BI140"/>
  <c r="BH140"/>
  <c r="BG140"/>
  <c r="BF140"/>
  <c r="T140"/>
  <c r="R140"/>
  <c r="P140"/>
  <c r="BK140"/>
  <c r="J140"/>
  <c r="BE140"/>
  <c r="BI136"/>
  <c r="BH136"/>
  <c r="BG136"/>
  <c r="BF136"/>
  <c r="T136"/>
  <c r="R136"/>
  <c r="P136"/>
  <c r="BK136"/>
  <c r="J136"/>
  <c r="BE136"/>
  <c r="BI133"/>
  <c r="BH133"/>
  <c r="BG133"/>
  <c r="BF133"/>
  <c r="T133"/>
  <c r="R133"/>
  <c r="P133"/>
  <c r="BK133"/>
  <c r="J133"/>
  <c r="BE133"/>
  <c r="BI125"/>
  <c r="BH125"/>
  <c r="BG125"/>
  <c r="BF125"/>
  <c r="T125"/>
  <c r="R125"/>
  <c r="P125"/>
  <c r="BK125"/>
  <c r="J125"/>
  <c r="BE125"/>
  <c r="BI116"/>
  <c r="BH116"/>
  <c r="BG116"/>
  <c r="BF116"/>
  <c r="T116"/>
  <c r="R116"/>
  <c r="P116"/>
  <c r="BK116"/>
  <c r="J116"/>
  <c r="BE116"/>
  <c r="BI113"/>
  <c r="BH113"/>
  <c r="BG113"/>
  <c r="BF113"/>
  <c r="T113"/>
  <c r="R113"/>
  <c r="P113"/>
  <c r="BK113"/>
  <c r="J113"/>
  <c r="BE113"/>
  <c r="BI110"/>
  <c r="BH110"/>
  <c r="BG110"/>
  <c r="BF110"/>
  <c r="T110"/>
  <c r="R110"/>
  <c r="P110"/>
  <c r="BK110"/>
  <c r="J110"/>
  <c r="BE110"/>
  <c r="BI105"/>
  <c r="BH105"/>
  <c r="BG105"/>
  <c r="BF105"/>
  <c r="T105"/>
  <c r="R105"/>
  <c r="P105"/>
  <c r="BK105"/>
  <c r="J105"/>
  <c r="BE105"/>
  <c r="BI98"/>
  <c r="BH98"/>
  <c r="BG98"/>
  <c r="BF98"/>
  <c r="T98"/>
  <c r="R98"/>
  <c r="P98"/>
  <c r="BK98"/>
  <c r="J98"/>
  <c r="BE98"/>
  <c r="BI94"/>
  <c r="BH94"/>
  <c r="BG94"/>
  <c r="BF94"/>
  <c r="T94"/>
  <c r="R94"/>
  <c r="P94"/>
  <c r="BK94"/>
  <c r="J94"/>
  <c r="BE94"/>
  <c r="BI90"/>
  <c r="F34"/>
  <c i="1" r="BD54"/>
  <c i="4" r="BH90"/>
  <c r="F33"/>
  <c i="1" r="BC54"/>
  <c i="4" r="BG90"/>
  <c r="F32"/>
  <c i="1" r="BB54"/>
  <c i="4" r="BF90"/>
  <c r="J31"/>
  <c i="1" r="AW54"/>
  <c i="4" r="F31"/>
  <c i="1" r="BA54"/>
  <c i="4" r="T90"/>
  <c r="T89"/>
  <c r="T88"/>
  <c r="T87"/>
  <c r="R90"/>
  <c r="R89"/>
  <c r="R88"/>
  <c r="R87"/>
  <c r="P90"/>
  <c r="P89"/>
  <c r="P88"/>
  <c r="P87"/>
  <c i="1" r="AU54"/>
  <c i="4" r="BK90"/>
  <c r="BK89"/>
  <c r="J89"/>
  <c r="BK88"/>
  <c r="J88"/>
  <c r="BK87"/>
  <c r="J87"/>
  <c r="J56"/>
  <c r="J27"/>
  <c i="1" r="AG54"/>
  <c i="4" r="J90"/>
  <c r="BE90"/>
  <c r="J30"/>
  <c i="1" r="AV54"/>
  <c i="4" r="F30"/>
  <c i="1" r="AZ54"/>
  <c i="4" r="J58"/>
  <c r="J57"/>
  <c r="J83"/>
  <c r="F83"/>
  <c r="F81"/>
  <c r="E79"/>
  <c r="J51"/>
  <c r="F51"/>
  <c r="F49"/>
  <c r="E47"/>
  <c r="J36"/>
  <c r="J18"/>
  <c r="E18"/>
  <c r="F84"/>
  <c r="F52"/>
  <c r="J17"/>
  <c r="J12"/>
  <c r="J81"/>
  <c r="J49"/>
  <c r="E7"/>
  <c r="E77"/>
  <c r="E45"/>
  <c i="1" r="AY53"/>
  <c r="AX53"/>
  <c i="3" r="BI354"/>
  <c r="BH354"/>
  <c r="BG354"/>
  <c r="BF354"/>
  <c r="T354"/>
  <c r="T353"/>
  <c r="R354"/>
  <c r="R353"/>
  <c r="P354"/>
  <c r="P353"/>
  <c r="BK354"/>
  <c r="BK353"/>
  <c r="J353"/>
  <c r="J354"/>
  <c r="BE354"/>
  <c r="J65"/>
  <c r="BI350"/>
  <c r="BH350"/>
  <c r="BG350"/>
  <c r="BF350"/>
  <c r="T350"/>
  <c r="R350"/>
  <c r="P350"/>
  <c r="BK350"/>
  <c r="J350"/>
  <c r="BE350"/>
  <c r="BI347"/>
  <c r="BH347"/>
  <c r="BG347"/>
  <c r="BF347"/>
  <c r="T347"/>
  <c r="R347"/>
  <c r="P347"/>
  <c r="BK347"/>
  <c r="J347"/>
  <c r="BE347"/>
  <c r="BI344"/>
  <c r="BH344"/>
  <c r="BG344"/>
  <c r="BF344"/>
  <c r="T344"/>
  <c r="R344"/>
  <c r="P344"/>
  <c r="BK344"/>
  <c r="J344"/>
  <c r="BE344"/>
  <c r="BI342"/>
  <c r="BH342"/>
  <c r="BG342"/>
  <c r="BF342"/>
  <c r="T342"/>
  <c r="R342"/>
  <c r="P342"/>
  <c r="BK342"/>
  <c r="J342"/>
  <c r="BE342"/>
  <c r="BI334"/>
  <c r="BH334"/>
  <c r="BG334"/>
  <c r="BF334"/>
  <c r="T334"/>
  <c r="R334"/>
  <c r="P334"/>
  <c r="BK334"/>
  <c r="J334"/>
  <c r="BE334"/>
  <c r="BI332"/>
  <c r="BH332"/>
  <c r="BG332"/>
  <c r="BF332"/>
  <c r="T332"/>
  <c r="T331"/>
  <c r="R332"/>
  <c r="R331"/>
  <c r="P332"/>
  <c r="P331"/>
  <c r="BK332"/>
  <c r="BK331"/>
  <c r="J331"/>
  <c r="J332"/>
  <c r="BE332"/>
  <c r="J64"/>
  <c r="BI325"/>
  <c r="BH325"/>
  <c r="BG325"/>
  <c r="BF325"/>
  <c r="T325"/>
  <c r="T324"/>
  <c r="R325"/>
  <c r="R324"/>
  <c r="P325"/>
  <c r="P324"/>
  <c r="BK325"/>
  <c r="BK324"/>
  <c r="J324"/>
  <c r="J325"/>
  <c r="BE325"/>
  <c r="J63"/>
  <c r="BI322"/>
  <c r="BH322"/>
  <c r="BG322"/>
  <c r="BF322"/>
  <c r="T322"/>
  <c r="R322"/>
  <c r="P322"/>
  <c r="BK322"/>
  <c r="J322"/>
  <c r="BE322"/>
  <c r="BI320"/>
  <c r="BH320"/>
  <c r="BG320"/>
  <c r="BF320"/>
  <c r="T320"/>
  <c r="R320"/>
  <c r="P320"/>
  <c r="BK320"/>
  <c r="J320"/>
  <c r="BE320"/>
  <c r="BI317"/>
  <c r="BH317"/>
  <c r="BG317"/>
  <c r="BF317"/>
  <c r="T317"/>
  <c r="R317"/>
  <c r="P317"/>
  <c r="BK317"/>
  <c r="J317"/>
  <c r="BE317"/>
  <c r="BI314"/>
  <c r="BH314"/>
  <c r="BG314"/>
  <c r="BF314"/>
  <c r="T314"/>
  <c r="R314"/>
  <c r="P314"/>
  <c r="BK314"/>
  <c r="J314"/>
  <c r="BE314"/>
  <c r="BI311"/>
  <c r="BH311"/>
  <c r="BG311"/>
  <c r="BF311"/>
  <c r="T311"/>
  <c r="R311"/>
  <c r="P311"/>
  <c r="BK311"/>
  <c r="J311"/>
  <c r="BE311"/>
  <c r="BI308"/>
  <c r="BH308"/>
  <c r="BG308"/>
  <c r="BF308"/>
  <c r="T308"/>
  <c r="R308"/>
  <c r="P308"/>
  <c r="BK308"/>
  <c r="J308"/>
  <c r="BE308"/>
  <c r="BI305"/>
  <c r="BH305"/>
  <c r="BG305"/>
  <c r="BF305"/>
  <c r="T305"/>
  <c r="R305"/>
  <c r="P305"/>
  <c r="BK305"/>
  <c r="J305"/>
  <c r="BE305"/>
  <c r="BI302"/>
  <c r="BH302"/>
  <c r="BG302"/>
  <c r="BF302"/>
  <c r="T302"/>
  <c r="R302"/>
  <c r="P302"/>
  <c r="BK302"/>
  <c r="J302"/>
  <c r="BE302"/>
  <c r="BI300"/>
  <c r="BH300"/>
  <c r="BG300"/>
  <c r="BF300"/>
  <c r="T300"/>
  <c r="R300"/>
  <c r="P300"/>
  <c r="BK300"/>
  <c r="J300"/>
  <c r="BE300"/>
  <c r="BI296"/>
  <c r="BH296"/>
  <c r="BG296"/>
  <c r="BF296"/>
  <c r="T296"/>
  <c r="R296"/>
  <c r="P296"/>
  <c r="BK296"/>
  <c r="J296"/>
  <c r="BE296"/>
  <c r="BI294"/>
  <c r="BH294"/>
  <c r="BG294"/>
  <c r="BF294"/>
  <c r="T294"/>
  <c r="R294"/>
  <c r="P294"/>
  <c r="BK294"/>
  <c r="J294"/>
  <c r="BE294"/>
  <c r="BI291"/>
  <c r="BH291"/>
  <c r="BG291"/>
  <c r="BF291"/>
  <c r="T291"/>
  <c r="R291"/>
  <c r="P291"/>
  <c r="BK291"/>
  <c r="J291"/>
  <c r="BE291"/>
  <c r="BI288"/>
  <c r="BH288"/>
  <c r="BG288"/>
  <c r="BF288"/>
  <c r="T288"/>
  <c r="R288"/>
  <c r="P288"/>
  <c r="BK288"/>
  <c r="J288"/>
  <c r="BE288"/>
  <c r="BI285"/>
  <c r="BH285"/>
  <c r="BG285"/>
  <c r="BF285"/>
  <c r="T285"/>
  <c r="T284"/>
  <c r="R285"/>
  <c r="R284"/>
  <c r="P285"/>
  <c r="P284"/>
  <c r="BK285"/>
  <c r="BK284"/>
  <c r="J284"/>
  <c r="J285"/>
  <c r="BE285"/>
  <c r="J62"/>
  <c r="BI277"/>
  <c r="BH277"/>
  <c r="BG277"/>
  <c r="BF277"/>
  <c r="T277"/>
  <c r="R277"/>
  <c r="P277"/>
  <c r="BK277"/>
  <c r="J277"/>
  <c r="BE277"/>
  <c r="BI271"/>
  <c r="BH271"/>
  <c r="BG271"/>
  <c r="BF271"/>
  <c r="T271"/>
  <c r="T270"/>
  <c r="R271"/>
  <c r="R270"/>
  <c r="P271"/>
  <c r="P270"/>
  <c r="BK271"/>
  <c r="BK270"/>
  <c r="J270"/>
  <c r="J271"/>
  <c r="BE271"/>
  <c r="J61"/>
  <c r="BI265"/>
  <c r="BH265"/>
  <c r="BG265"/>
  <c r="BF265"/>
  <c r="T265"/>
  <c r="T264"/>
  <c r="R265"/>
  <c r="R264"/>
  <c r="P265"/>
  <c r="P264"/>
  <c r="BK265"/>
  <c r="BK264"/>
  <c r="J264"/>
  <c r="J265"/>
  <c r="BE265"/>
  <c r="J60"/>
  <c r="BI261"/>
  <c r="BH261"/>
  <c r="BG261"/>
  <c r="BF261"/>
  <c r="T261"/>
  <c r="R261"/>
  <c r="P261"/>
  <c r="BK261"/>
  <c r="J261"/>
  <c r="BE261"/>
  <c r="BI253"/>
  <c r="BH253"/>
  <c r="BG253"/>
  <c r="BF253"/>
  <c r="T253"/>
  <c r="T252"/>
  <c r="R253"/>
  <c r="R252"/>
  <c r="P253"/>
  <c r="P252"/>
  <c r="BK253"/>
  <c r="BK252"/>
  <c r="J252"/>
  <c r="J253"/>
  <c r="BE253"/>
  <c r="J59"/>
  <c r="BI249"/>
  <c r="BH249"/>
  <c r="BG249"/>
  <c r="BF249"/>
  <c r="T249"/>
  <c r="R249"/>
  <c r="P249"/>
  <c r="BK249"/>
  <c r="J249"/>
  <c r="BE249"/>
  <c r="BI245"/>
  <c r="BH245"/>
  <c r="BG245"/>
  <c r="BF245"/>
  <c r="T245"/>
  <c r="R245"/>
  <c r="P245"/>
  <c r="BK245"/>
  <c r="J245"/>
  <c r="BE245"/>
  <c r="BI243"/>
  <c r="BH243"/>
  <c r="BG243"/>
  <c r="BF243"/>
  <c r="T243"/>
  <c r="R243"/>
  <c r="P243"/>
  <c r="BK243"/>
  <c r="J243"/>
  <c r="BE243"/>
  <c r="BI237"/>
  <c r="BH237"/>
  <c r="BG237"/>
  <c r="BF237"/>
  <c r="T237"/>
  <c r="R237"/>
  <c r="P237"/>
  <c r="BK237"/>
  <c r="J237"/>
  <c r="BE237"/>
  <c r="BI235"/>
  <c r="BH235"/>
  <c r="BG235"/>
  <c r="BF235"/>
  <c r="T235"/>
  <c r="R235"/>
  <c r="P235"/>
  <c r="BK235"/>
  <c r="J235"/>
  <c r="BE235"/>
  <c r="BI226"/>
  <c r="BH226"/>
  <c r="BG226"/>
  <c r="BF226"/>
  <c r="T226"/>
  <c r="R226"/>
  <c r="P226"/>
  <c r="BK226"/>
  <c r="J226"/>
  <c r="BE226"/>
  <c r="BI222"/>
  <c r="BH222"/>
  <c r="BG222"/>
  <c r="BF222"/>
  <c r="T222"/>
  <c r="R222"/>
  <c r="P222"/>
  <c r="BK222"/>
  <c r="J222"/>
  <c r="BE222"/>
  <c r="BI218"/>
  <c r="BH218"/>
  <c r="BG218"/>
  <c r="BF218"/>
  <c r="T218"/>
  <c r="R218"/>
  <c r="P218"/>
  <c r="BK218"/>
  <c r="J218"/>
  <c r="BE218"/>
  <c r="BI215"/>
  <c r="BH215"/>
  <c r="BG215"/>
  <c r="BF215"/>
  <c r="T215"/>
  <c r="R215"/>
  <c r="P215"/>
  <c r="BK215"/>
  <c r="J215"/>
  <c r="BE215"/>
  <c r="BI212"/>
  <c r="BH212"/>
  <c r="BG212"/>
  <c r="BF212"/>
  <c r="T212"/>
  <c r="R212"/>
  <c r="P212"/>
  <c r="BK212"/>
  <c r="J212"/>
  <c r="BE212"/>
  <c r="BI209"/>
  <c r="BH209"/>
  <c r="BG209"/>
  <c r="BF209"/>
  <c r="T209"/>
  <c r="R209"/>
  <c r="P209"/>
  <c r="BK209"/>
  <c r="J209"/>
  <c r="BE209"/>
  <c r="BI206"/>
  <c r="BH206"/>
  <c r="BG206"/>
  <c r="BF206"/>
  <c r="T206"/>
  <c r="R206"/>
  <c r="P206"/>
  <c r="BK206"/>
  <c r="J206"/>
  <c r="BE206"/>
  <c r="BI202"/>
  <c r="BH202"/>
  <c r="BG202"/>
  <c r="BF202"/>
  <c r="T202"/>
  <c r="R202"/>
  <c r="P202"/>
  <c r="BK202"/>
  <c r="J202"/>
  <c r="BE202"/>
  <c r="BI198"/>
  <c r="BH198"/>
  <c r="BG198"/>
  <c r="BF198"/>
  <c r="T198"/>
  <c r="R198"/>
  <c r="P198"/>
  <c r="BK198"/>
  <c r="J198"/>
  <c r="BE198"/>
  <c r="BI195"/>
  <c r="BH195"/>
  <c r="BG195"/>
  <c r="BF195"/>
  <c r="T195"/>
  <c r="R195"/>
  <c r="P195"/>
  <c r="BK195"/>
  <c r="J195"/>
  <c r="BE195"/>
  <c r="BI189"/>
  <c r="BH189"/>
  <c r="BG189"/>
  <c r="BF189"/>
  <c r="T189"/>
  <c r="R189"/>
  <c r="P189"/>
  <c r="BK189"/>
  <c r="J189"/>
  <c r="BE189"/>
  <c r="BI186"/>
  <c r="BH186"/>
  <c r="BG186"/>
  <c r="BF186"/>
  <c r="T186"/>
  <c r="R186"/>
  <c r="P186"/>
  <c r="BK186"/>
  <c r="J186"/>
  <c r="BE186"/>
  <c r="BI182"/>
  <c r="BH182"/>
  <c r="BG182"/>
  <c r="BF182"/>
  <c r="T182"/>
  <c r="R182"/>
  <c r="P182"/>
  <c r="BK182"/>
  <c r="J182"/>
  <c r="BE182"/>
  <c r="BI179"/>
  <c r="BH179"/>
  <c r="BG179"/>
  <c r="BF179"/>
  <c r="T179"/>
  <c r="R179"/>
  <c r="P179"/>
  <c r="BK179"/>
  <c r="J179"/>
  <c r="BE179"/>
  <c r="BI163"/>
  <c r="BH163"/>
  <c r="BG163"/>
  <c r="BF163"/>
  <c r="T163"/>
  <c r="R163"/>
  <c r="P163"/>
  <c r="BK163"/>
  <c r="J163"/>
  <c r="BE163"/>
  <c r="BI150"/>
  <c r="BH150"/>
  <c r="BG150"/>
  <c r="BF150"/>
  <c r="T150"/>
  <c r="R150"/>
  <c r="P150"/>
  <c r="BK150"/>
  <c r="J150"/>
  <c r="BE150"/>
  <c r="BI147"/>
  <c r="BH147"/>
  <c r="BG147"/>
  <c r="BF147"/>
  <c r="T147"/>
  <c r="R147"/>
  <c r="P147"/>
  <c r="BK147"/>
  <c r="J147"/>
  <c r="BE147"/>
  <c r="BI144"/>
  <c r="BH144"/>
  <c r="BG144"/>
  <c r="BF144"/>
  <c r="T144"/>
  <c r="R144"/>
  <c r="P144"/>
  <c r="BK144"/>
  <c r="J144"/>
  <c r="BE144"/>
  <c r="BI141"/>
  <c r="BH141"/>
  <c r="BG141"/>
  <c r="BF141"/>
  <c r="T141"/>
  <c r="R141"/>
  <c r="P141"/>
  <c r="BK141"/>
  <c r="J141"/>
  <c r="BE141"/>
  <c r="BI138"/>
  <c r="BH138"/>
  <c r="BG138"/>
  <c r="BF138"/>
  <c r="T138"/>
  <c r="R138"/>
  <c r="P138"/>
  <c r="BK138"/>
  <c r="J138"/>
  <c r="BE138"/>
  <c r="BI135"/>
  <c r="BH135"/>
  <c r="BG135"/>
  <c r="BF135"/>
  <c r="T135"/>
  <c r="R135"/>
  <c r="P135"/>
  <c r="BK135"/>
  <c r="J135"/>
  <c r="BE135"/>
  <c r="BI132"/>
  <c r="BH132"/>
  <c r="BG132"/>
  <c r="BF132"/>
  <c r="T132"/>
  <c r="R132"/>
  <c r="P132"/>
  <c r="BK132"/>
  <c r="J132"/>
  <c r="BE132"/>
  <c r="BI129"/>
  <c r="BH129"/>
  <c r="BG129"/>
  <c r="BF129"/>
  <c r="T129"/>
  <c r="R129"/>
  <c r="P129"/>
  <c r="BK129"/>
  <c r="J129"/>
  <c r="BE129"/>
  <c r="BI120"/>
  <c r="BH120"/>
  <c r="BG120"/>
  <c r="BF120"/>
  <c r="T120"/>
  <c r="R120"/>
  <c r="P120"/>
  <c r="BK120"/>
  <c r="J120"/>
  <c r="BE120"/>
  <c r="BI113"/>
  <c r="BH113"/>
  <c r="BG113"/>
  <c r="BF113"/>
  <c r="T113"/>
  <c r="R113"/>
  <c r="P113"/>
  <c r="BK113"/>
  <c r="J113"/>
  <c r="BE113"/>
  <c r="BI105"/>
  <c r="BH105"/>
  <c r="BG105"/>
  <c r="BF105"/>
  <c r="T105"/>
  <c r="R105"/>
  <c r="P105"/>
  <c r="BK105"/>
  <c r="J105"/>
  <c r="BE105"/>
  <c r="BI101"/>
  <c r="BH101"/>
  <c r="BG101"/>
  <c r="BF101"/>
  <c r="T101"/>
  <c r="R101"/>
  <c r="P101"/>
  <c r="BK101"/>
  <c r="J101"/>
  <c r="BE101"/>
  <c r="BI98"/>
  <c r="BH98"/>
  <c r="BG98"/>
  <c r="BF98"/>
  <c r="T98"/>
  <c r="R98"/>
  <c r="P98"/>
  <c r="BK98"/>
  <c r="J98"/>
  <c r="BE98"/>
  <c r="BI91"/>
  <c r="BH91"/>
  <c r="BG91"/>
  <c r="BF91"/>
  <c r="T91"/>
  <c r="R91"/>
  <c r="P91"/>
  <c r="BK91"/>
  <c r="J91"/>
  <c r="BE91"/>
  <c r="BI88"/>
  <c r="F34"/>
  <c i="1" r="BD53"/>
  <c i="3" r="BH88"/>
  <c r="F33"/>
  <c i="1" r="BC53"/>
  <c i="3" r="BG88"/>
  <c r="F32"/>
  <c i="1" r="BB53"/>
  <c i="3" r="BF88"/>
  <c r="J31"/>
  <c i="1" r="AW53"/>
  <c i="3" r="F31"/>
  <c i="1" r="BA53"/>
  <c i="3" r="T88"/>
  <c r="T87"/>
  <c r="T86"/>
  <c r="T85"/>
  <c r="R88"/>
  <c r="R87"/>
  <c r="R86"/>
  <c r="R85"/>
  <c r="P88"/>
  <c r="P87"/>
  <c r="P86"/>
  <c r="P85"/>
  <c i="1" r="AU53"/>
  <c i="3" r="BK88"/>
  <c r="BK87"/>
  <c r="J87"/>
  <c r="BK86"/>
  <c r="J86"/>
  <c r="BK85"/>
  <c r="J85"/>
  <c r="J56"/>
  <c r="J27"/>
  <c i="1" r="AG53"/>
  <c i="3" r="J88"/>
  <c r="BE88"/>
  <c r="J30"/>
  <c i="1" r="AV53"/>
  <c i="3" r="F30"/>
  <c i="1" r="AZ53"/>
  <c i="3" r="J58"/>
  <c r="J57"/>
  <c r="J81"/>
  <c r="F81"/>
  <c r="F79"/>
  <c r="E77"/>
  <c r="J51"/>
  <c r="F51"/>
  <c r="F49"/>
  <c r="E47"/>
  <c r="J36"/>
  <c r="J18"/>
  <c r="E18"/>
  <c r="F82"/>
  <c r="F52"/>
  <c r="J17"/>
  <c r="J12"/>
  <c r="J79"/>
  <c r="J49"/>
  <c r="E7"/>
  <c r="E75"/>
  <c r="E45"/>
  <c i="1" r="AY52"/>
  <c r="AX52"/>
  <c i="2" r="BI436"/>
  <c r="BH436"/>
  <c r="BG436"/>
  <c r="BF436"/>
  <c r="T436"/>
  <c r="T435"/>
  <c r="R436"/>
  <c r="R435"/>
  <c r="P436"/>
  <c r="P435"/>
  <c r="BK436"/>
  <c r="BK435"/>
  <c r="J435"/>
  <c r="J436"/>
  <c r="BE436"/>
  <c r="J66"/>
  <c r="BI432"/>
  <c r="BH432"/>
  <c r="BG432"/>
  <c r="BF432"/>
  <c r="T432"/>
  <c r="R432"/>
  <c r="P432"/>
  <c r="BK432"/>
  <c r="J432"/>
  <c r="BE432"/>
  <c r="BI429"/>
  <c r="BH429"/>
  <c r="BG429"/>
  <c r="BF429"/>
  <c r="T429"/>
  <c r="R429"/>
  <c r="P429"/>
  <c r="BK429"/>
  <c r="J429"/>
  <c r="BE429"/>
  <c r="BI426"/>
  <c r="BH426"/>
  <c r="BG426"/>
  <c r="BF426"/>
  <c r="T426"/>
  <c r="R426"/>
  <c r="P426"/>
  <c r="BK426"/>
  <c r="J426"/>
  <c r="BE426"/>
  <c r="BI424"/>
  <c r="BH424"/>
  <c r="BG424"/>
  <c r="BF424"/>
  <c r="T424"/>
  <c r="R424"/>
  <c r="P424"/>
  <c r="BK424"/>
  <c r="J424"/>
  <c r="BE424"/>
  <c r="BI421"/>
  <c r="BH421"/>
  <c r="BG421"/>
  <c r="BF421"/>
  <c r="T421"/>
  <c r="R421"/>
  <c r="P421"/>
  <c r="BK421"/>
  <c r="J421"/>
  <c r="BE421"/>
  <c r="BI419"/>
  <c r="BH419"/>
  <c r="BG419"/>
  <c r="BF419"/>
  <c r="T419"/>
  <c r="T418"/>
  <c r="R419"/>
  <c r="R418"/>
  <c r="P419"/>
  <c r="P418"/>
  <c r="BK419"/>
  <c r="BK418"/>
  <c r="J418"/>
  <c r="J419"/>
  <c r="BE419"/>
  <c r="J65"/>
  <c r="BI413"/>
  <c r="BH413"/>
  <c r="BG413"/>
  <c r="BF413"/>
  <c r="T413"/>
  <c r="R413"/>
  <c r="P413"/>
  <c r="BK413"/>
  <c r="J413"/>
  <c r="BE413"/>
  <c r="BI408"/>
  <c r="BH408"/>
  <c r="BG408"/>
  <c r="BF408"/>
  <c r="T408"/>
  <c r="R408"/>
  <c r="P408"/>
  <c r="BK408"/>
  <c r="J408"/>
  <c r="BE408"/>
  <c r="BI399"/>
  <c r="BH399"/>
  <c r="BG399"/>
  <c r="BF399"/>
  <c r="T399"/>
  <c r="T398"/>
  <c r="R399"/>
  <c r="R398"/>
  <c r="P399"/>
  <c r="P398"/>
  <c r="BK399"/>
  <c r="BK398"/>
  <c r="J398"/>
  <c r="J399"/>
  <c r="BE399"/>
  <c r="J64"/>
  <c r="BI392"/>
  <c r="BH392"/>
  <c r="BG392"/>
  <c r="BF392"/>
  <c r="T392"/>
  <c r="R392"/>
  <c r="P392"/>
  <c r="BK392"/>
  <c r="J392"/>
  <c r="BE392"/>
  <c r="BI389"/>
  <c r="BH389"/>
  <c r="BG389"/>
  <c r="BF389"/>
  <c r="T389"/>
  <c r="R389"/>
  <c r="P389"/>
  <c r="BK389"/>
  <c r="J389"/>
  <c r="BE389"/>
  <c r="BI387"/>
  <c r="BH387"/>
  <c r="BG387"/>
  <c r="BF387"/>
  <c r="T387"/>
  <c r="R387"/>
  <c r="P387"/>
  <c r="BK387"/>
  <c r="J387"/>
  <c r="BE387"/>
  <c r="BI385"/>
  <c r="BH385"/>
  <c r="BG385"/>
  <c r="BF385"/>
  <c r="T385"/>
  <c r="R385"/>
  <c r="P385"/>
  <c r="BK385"/>
  <c r="J385"/>
  <c r="BE385"/>
  <c r="BI382"/>
  <c r="BH382"/>
  <c r="BG382"/>
  <c r="BF382"/>
  <c r="T382"/>
  <c r="R382"/>
  <c r="P382"/>
  <c r="BK382"/>
  <c r="J382"/>
  <c r="BE382"/>
  <c r="BI379"/>
  <c r="BH379"/>
  <c r="BG379"/>
  <c r="BF379"/>
  <c r="T379"/>
  <c r="R379"/>
  <c r="P379"/>
  <c r="BK379"/>
  <c r="J379"/>
  <c r="BE379"/>
  <c r="BI376"/>
  <c r="BH376"/>
  <c r="BG376"/>
  <c r="BF376"/>
  <c r="T376"/>
  <c r="R376"/>
  <c r="P376"/>
  <c r="BK376"/>
  <c r="J376"/>
  <c r="BE376"/>
  <c r="BI373"/>
  <c r="BH373"/>
  <c r="BG373"/>
  <c r="BF373"/>
  <c r="T373"/>
  <c r="R373"/>
  <c r="P373"/>
  <c r="BK373"/>
  <c r="J373"/>
  <c r="BE373"/>
  <c r="BI370"/>
  <c r="BH370"/>
  <c r="BG370"/>
  <c r="BF370"/>
  <c r="T370"/>
  <c r="R370"/>
  <c r="P370"/>
  <c r="BK370"/>
  <c r="J370"/>
  <c r="BE370"/>
  <c r="BI367"/>
  <c r="BH367"/>
  <c r="BG367"/>
  <c r="BF367"/>
  <c r="T367"/>
  <c r="R367"/>
  <c r="P367"/>
  <c r="BK367"/>
  <c r="J367"/>
  <c r="BE367"/>
  <c r="BI364"/>
  <c r="BH364"/>
  <c r="BG364"/>
  <c r="BF364"/>
  <c r="T364"/>
  <c r="R364"/>
  <c r="P364"/>
  <c r="BK364"/>
  <c r="J364"/>
  <c r="BE364"/>
  <c r="BI361"/>
  <c r="BH361"/>
  <c r="BG361"/>
  <c r="BF361"/>
  <c r="T361"/>
  <c r="R361"/>
  <c r="P361"/>
  <c r="BK361"/>
  <c r="J361"/>
  <c r="BE361"/>
  <c r="BI354"/>
  <c r="BH354"/>
  <c r="BG354"/>
  <c r="BF354"/>
  <c r="T354"/>
  <c r="R354"/>
  <c r="P354"/>
  <c r="BK354"/>
  <c r="J354"/>
  <c r="BE354"/>
  <c r="BI352"/>
  <c r="BH352"/>
  <c r="BG352"/>
  <c r="BF352"/>
  <c r="T352"/>
  <c r="R352"/>
  <c r="P352"/>
  <c r="BK352"/>
  <c r="J352"/>
  <c r="BE352"/>
  <c r="BI349"/>
  <c r="BH349"/>
  <c r="BG349"/>
  <c r="BF349"/>
  <c r="T349"/>
  <c r="R349"/>
  <c r="P349"/>
  <c r="BK349"/>
  <c r="J349"/>
  <c r="BE349"/>
  <c r="BI338"/>
  <c r="BH338"/>
  <c r="BG338"/>
  <c r="BF338"/>
  <c r="T338"/>
  <c r="R338"/>
  <c r="P338"/>
  <c r="BK338"/>
  <c r="J338"/>
  <c r="BE338"/>
  <c r="BI329"/>
  <c r="BH329"/>
  <c r="BG329"/>
  <c r="BF329"/>
  <c r="T329"/>
  <c r="T328"/>
  <c r="R329"/>
  <c r="R328"/>
  <c r="P329"/>
  <c r="P328"/>
  <c r="BK329"/>
  <c r="BK328"/>
  <c r="J328"/>
  <c r="J329"/>
  <c r="BE329"/>
  <c r="J63"/>
  <c r="BI324"/>
  <c r="BH324"/>
  <c r="BG324"/>
  <c r="BF324"/>
  <c r="T324"/>
  <c r="R324"/>
  <c r="P324"/>
  <c r="BK324"/>
  <c r="J324"/>
  <c r="BE324"/>
  <c r="BI321"/>
  <c r="BH321"/>
  <c r="BG321"/>
  <c r="BF321"/>
  <c r="T321"/>
  <c r="T320"/>
  <c r="R321"/>
  <c r="R320"/>
  <c r="P321"/>
  <c r="P320"/>
  <c r="BK321"/>
  <c r="BK320"/>
  <c r="J320"/>
  <c r="J321"/>
  <c r="BE321"/>
  <c r="J62"/>
  <c r="BI311"/>
  <c r="BH311"/>
  <c r="BG311"/>
  <c r="BF311"/>
  <c r="T311"/>
  <c r="T310"/>
  <c r="R311"/>
  <c r="R310"/>
  <c r="P311"/>
  <c r="P310"/>
  <c r="BK311"/>
  <c r="BK310"/>
  <c r="J310"/>
  <c r="J311"/>
  <c r="BE311"/>
  <c r="J61"/>
  <c r="BI308"/>
  <c r="BH308"/>
  <c r="BG308"/>
  <c r="BF308"/>
  <c r="T308"/>
  <c r="R308"/>
  <c r="P308"/>
  <c r="BK308"/>
  <c r="J308"/>
  <c r="BE308"/>
  <c r="BI306"/>
  <c r="BH306"/>
  <c r="BG306"/>
  <c r="BF306"/>
  <c r="T306"/>
  <c r="R306"/>
  <c r="P306"/>
  <c r="BK306"/>
  <c r="J306"/>
  <c r="BE306"/>
  <c r="BI303"/>
  <c r="BH303"/>
  <c r="BG303"/>
  <c r="BF303"/>
  <c r="T303"/>
  <c r="R303"/>
  <c r="P303"/>
  <c r="BK303"/>
  <c r="J303"/>
  <c r="BE303"/>
  <c r="BI293"/>
  <c r="BH293"/>
  <c r="BG293"/>
  <c r="BF293"/>
  <c r="T293"/>
  <c r="T292"/>
  <c r="R293"/>
  <c r="R292"/>
  <c r="P293"/>
  <c r="P292"/>
  <c r="BK293"/>
  <c r="BK292"/>
  <c r="J292"/>
  <c r="J293"/>
  <c r="BE293"/>
  <c r="J60"/>
  <c r="BI288"/>
  <c r="BH288"/>
  <c r="BG288"/>
  <c r="BF288"/>
  <c r="T288"/>
  <c r="R288"/>
  <c r="P288"/>
  <c r="BK288"/>
  <c r="J288"/>
  <c r="BE288"/>
  <c r="BI285"/>
  <c r="BH285"/>
  <c r="BG285"/>
  <c r="BF285"/>
  <c r="T285"/>
  <c r="R285"/>
  <c r="P285"/>
  <c r="BK285"/>
  <c r="J285"/>
  <c r="BE285"/>
  <c r="BI282"/>
  <c r="BH282"/>
  <c r="BG282"/>
  <c r="BF282"/>
  <c r="T282"/>
  <c r="R282"/>
  <c r="P282"/>
  <c r="BK282"/>
  <c r="J282"/>
  <c r="BE282"/>
  <c r="BI274"/>
  <c r="BH274"/>
  <c r="BG274"/>
  <c r="BF274"/>
  <c r="T274"/>
  <c r="R274"/>
  <c r="P274"/>
  <c r="BK274"/>
  <c r="J274"/>
  <c r="BE274"/>
  <c r="BI271"/>
  <c r="BH271"/>
  <c r="BG271"/>
  <c r="BF271"/>
  <c r="T271"/>
  <c r="T270"/>
  <c r="R271"/>
  <c r="R270"/>
  <c r="P271"/>
  <c r="P270"/>
  <c r="BK271"/>
  <c r="BK270"/>
  <c r="J270"/>
  <c r="J271"/>
  <c r="BE271"/>
  <c r="J59"/>
  <c r="BI267"/>
  <c r="BH267"/>
  <c r="BG267"/>
  <c r="BF267"/>
  <c r="T267"/>
  <c r="R267"/>
  <c r="P267"/>
  <c r="BK267"/>
  <c r="J267"/>
  <c r="BE267"/>
  <c r="BI265"/>
  <c r="BH265"/>
  <c r="BG265"/>
  <c r="BF265"/>
  <c r="T265"/>
  <c r="R265"/>
  <c r="P265"/>
  <c r="BK265"/>
  <c r="J265"/>
  <c r="BE265"/>
  <c r="BI248"/>
  <c r="BH248"/>
  <c r="BG248"/>
  <c r="BF248"/>
  <c r="T248"/>
  <c r="R248"/>
  <c r="P248"/>
  <c r="BK248"/>
  <c r="J248"/>
  <c r="BE248"/>
  <c r="BI246"/>
  <c r="BH246"/>
  <c r="BG246"/>
  <c r="BF246"/>
  <c r="T246"/>
  <c r="R246"/>
  <c r="P246"/>
  <c r="BK246"/>
  <c r="J246"/>
  <c r="BE246"/>
  <c r="BI233"/>
  <c r="BH233"/>
  <c r="BG233"/>
  <c r="BF233"/>
  <c r="T233"/>
  <c r="R233"/>
  <c r="P233"/>
  <c r="BK233"/>
  <c r="J233"/>
  <c r="BE233"/>
  <c r="BI227"/>
  <c r="BH227"/>
  <c r="BG227"/>
  <c r="BF227"/>
  <c r="T227"/>
  <c r="R227"/>
  <c r="P227"/>
  <c r="BK227"/>
  <c r="J227"/>
  <c r="BE227"/>
  <c r="BI224"/>
  <c r="BH224"/>
  <c r="BG224"/>
  <c r="BF224"/>
  <c r="T224"/>
  <c r="R224"/>
  <c r="P224"/>
  <c r="BK224"/>
  <c r="J224"/>
  <c r="BE224"/>
  <c r="BI221"/>
  <c r="BH221"/>
  <c r="BG221"/>
  <c r="BF221"/>
  <c r="T221"/>
  <c r="R221"/>
  <c r="P221"/>
  <c r="BK221"/>
  <c r="J221"/>
  <c r="BE221"/>
  <c r="BI216"/>
  <c r="BH216"/>
  <c r="BG216"/>
  <c r="BF216"/>
  <c r="T216"/>
  <c r="R216"/>
  <c r="P216"/>
  <c r="BK216"/>
  <c r="J216"/>
  <c r="BE216"/>
  <c r="BI213"/>
  <c r="BH213"/>
  <c r="BG213"/>
  <c r="BF213"/>
  <c r="T213"/>
  <c r="R213"/>
  <c r="P213"/>
  <c r="BK213"/>
  <c r="J213"/>
  <c r="BE213"/>
  <c r="BI207"/>
  <c r="BH207"/>
  <c r="BG207"/>
  <c r="BF207"/>
  <c r="T207"/>
  <c r="R207"/>
  <c r="P207"/>
  <c r="BK207"/>
  <c r="J207"/>
  <c r="BE207"/>
  <c r="BI202"/>
  <c r="BH202"/>
  <c r="BG202"/>
  <c r="BF202"/>
  <c r="T202"/>
  <c r="R202"/>
  <c r="P202"/>
  <c r="BK202"/>
  <c r="J202"/>
  <c r="BE202"/>
  <c r="BI197"/>
  <c r="BH197"/>
  <c r="BG197"/>
  <c r="BF197"/>
  <c r="T197"/>
  <c r="R197"/>
  <c r="P197"/>
  <c r="BK197"/>
  <c r="J197"/>
  <c r="BE197"/>
  <c r="BI194"/>
  <c r="BH194"/>
  <c r="BG194"/>
  <c r="BF194"/>
  <c r="T194"/>
  <c r="R194"/>
  <c r="P194"/>
  <c r="BK194"/>
  <c r="J194"/>
  <c r="BE194"/>
  <c r="BI186"/>
  <c r="BH186"/>
  <c r="BG186"/>
  <c r="BF186"/>
  <c r="T186"/>
  <c r="R186"/>
  <c r="P186"/>
  <c r="BK186"/>
  <c r="J186"/>
  <c r="BE186"/>
  <c r="BI183"/>
  <c r="BH183"/>
  <c r="BG183"/>
  <c r="BF183"/>
  <c r="T183"/>
  <c r="R183"/>
  <c r="P183"/>
  <c r="BK183"/>
  <c r="J183"/>
  <c r="BE183"/>
  <c r="BI179"/>
  <c r="BH179"/>
  <c r="BG179"/>
  <c r="BF179"/>
  <c r="T179"/>
  <c r="R179"/>
  <c r="P179"/>
  <c r="BK179"/>
  <c r="J179"/>
  <c r="BE179"/>
  <c r="BI176"/>
  <c r="BH176"/>
  <c r="BG176"/>
  <c r="BF176"/>
  <c r="T176"/>
  <c r="R176"/>
  <c r="P176"/>
  <c r="BK176"/>
  <c r="J176"/>
  <c r="BE176"/>
  <c r="BI160"/>
  <c r="BH160"/>
  <c r="BG160"/>
  <c r="BF160"/>
  <c r="T160"/>
  <c r="R160"/>
  <c r="P160"/>
  <c r="BK160"/>
  <c r="J160"/>
  <c r="BE160"/>
  <c r="BI147"/>
  <c r="BH147"/>
  <c r="BG147"/>
  <c r="BF147"/>
  <c r="T147"/>
  <c r="R147"/>
  <c r="P147"/>
  <c r="BK147"/>
  <c r="J147"/>
  <c r="BE147"/>
  <c r="BI144"/>
  <c r="BH144"/>
  <c r="BG144"/>
  <c r="BF144"/>
  <c r="T144"/>
  <c r="R144"/>
  <c r="P144"/>
  <c r="BK144"/>
  <c r="J144"/>
  <c r="BE144"/>
  <c r="BI141"/>
  <c r="BH141"/>
  <c r="BG141"/>
  <c r="BF141"/>
  <c r="T141"/>
  <c r="R141"/>
  <c r="P141"/>
  <c r="BK141"/>
  <c r="J141"/>
  <c r="BE141"/>
  <c r="BI136"/>
  <c r="BH136"/>
  <c r="BG136"/>
  <c r="BF136"/>
  <c r="T136"/>
  <c r="R136"/>
  <c r="P136"/>
  <c r="BK136"/>
  <c r="J136"/>
  <c r="BE136"/>
  <c r="BI131"/>
  <c r="BH131"/>
  <c r="BG131"/>
  <c r="BF131"/>
  <c r="T131"/>
  <c r="R131"/>
  <c r="P131"/>
  <c r="BK131"/>
  <c r="J131"/>
  <c r="BE131"/>
  <c r="BI126"/>
  <c r="BH126"/>
  <c r="BG126"/>
  <c r="BF126"/>
  <c r="T126"/>
  <c r="R126"/>
  <c r="P126"/>
  <c r="BK126"/>
  <c r="J126"/>
  <c r="BE126"/>
  <c r="BI118"/>
  <c r="BH118"/>
  <c r="BG118"/>
  <c r="BF118"/>
  <c r="T118"/>
  <c r="R118"/>
  <c r="P118"/>
  <c r="BK118"/>
  <c r="J118"/>
  <c r="BE118"/>
  <c r="BI114"/>
  <c r="BH114"/>
  <c r="BG114"/>
  <c r="BF114"/>
  <c r="T114"/>
  <c r="R114"/>
  <c r="P114"/>
  <c r="BK114"/>
  <c r="J114"/>
  <c r="BE114"/>
  <c r="BI109"/>
  <c r="BH109"/>
  <c r="BG109"/>
  <c r="BF109"/>
  <c r="T109"/>
  <c r="R109"/>
  <c r="P109"/>
  <c r="BK109"/>
  <c r="J109"/>
  <c r="BE109"/>
  <c r="BI98"/>
  <c r="BH98"/>
  <c r="BG98"/>
  <c r="BF98"/>
  <c r="T98"/>
  <c r="R98"/>
  <c r="P98"/>
  <c r="BK98"/>
  <c r="J98"/>
  <c r="BE98"/>
  <c r="BI89"/>
  <c r="F34"/>
  <c i="1" r="BD52"/>
  <c i="2" r="BH89"/>
  <c r="F33"/>
  <c i="1" r="BC52"/>
  <c i="2" r="BG89"/>
  <c r="F32"/>
  <c i="1" r="BB52"/>
  <c i="2" r="BF89"/>
  <c r="J31"/>
  <c i="1" r="AW52"/>
  <c i="2" r="F31"/>
  <c i="1" r="BA52"/>
  <c i="2" r="T89"/>
  <c r="T88"/>
  <c r="T87"/>
  <c r="T86"/>
  <c r="R89"/>
  <c r="R88"/>
  <c r="R87"/>
  <c r="R86"/>
  <c r="P89"/>
  <c r="P88"/>
  <c r="P87"/>
  <c r="P86"/>
  <c i="1" r="AU52"/>
  <c i="2" r="BK89"/>
  <c r="BK88"/>
  <c r="J88"/>
  <c r="BK87"/>
  <c r="J87"/>
  <c r="BK86"/>
  <c r="J86"/>
  <c r="J56"/>
  <c r="J27"/>
  <c i="1" r="AG52"/>
  <c i="2" r="J89"/>
  <c r="BE89"/>
  <c r="J30"/>
  <c i="1" r="AV52"/>
  <c i="2" r="F30"/>
  <c i="1" r="AZ52"/>
  <c i="2" r="J58"/>
  <c r="J57"/>
  <c r="J82"/>
  <c r="F82"/>
  <c r="F80"/>
  <c r="E78"/>
  <c r="J51"/>
  <c r="F51"/>
  <c r="F49"/>
  <c r="E47"/>
  <c r="J36"/>
  <c r="J18"/>
  <c r="E18"/>
  <c r="F83"/>
  <c r="F52"/>
  <c r="J17"/>
  <c r="J12"/>
  <c r="J80"/>
  <c r="J49"/>
  <c r="E7"/>
  <c r="E76"/>
  <c r="E45"/>
  <c i="1" r="BD51"/>
  <c r="W30"/>
  <c r="BC51"/>
  <c r="W29"/>
  <c r="BB51"/>
  <c r="W28"/>
  <c r="BA51"/>
  <c r="W27"/>
  <c r="AZ51"/>
  <c r="W26"/>
  <c r="AY51"/>
  <c r="AX51"/>
  <c r="AW51"/>
  <c r="AK27"/>
  <c r="AV51"/>
  <c r="AK26"/>
  <c r="AU51"/>
  <c r="AT51"/>
  <c r="AS51"/>
  <c r="AG51"/>
  <c r="AK23"/>
  <c r="AT57"/>
  <c r="AN57"/>
  <c r="AT56"/>
  <c r="AN56"/>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<sst xmlns="http://schemas.openxmlformats.org/spreadsheetml/2006/main">
  <si>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</si>
  <si>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</si>
  <si>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</si>
  <si>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</si>
  <si>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</si>
  <si>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</si>
  <si>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</si>
  <si>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{29205a31-c63b-49e1-880b-01f1aeadc109}</t>
  </si>
  <si>
    <t>0,01</t>
  </si>
  <si>
    <t>21</t>
  </si>
  <si>
    <t>15</t>
  </si>
  <si>
    <t>REKAPITULACE STAVBY</t>
  </si>
  <si>
    <t xml:space="preserve">v ---  níže se nacházejí doplnkové a pomocné údaje k sestavám  --- v</t>
  </si>
  <si>
    <t>Návod na vyplnění</t>
  </si>
  <si>
    <t>0,001</t>
  </si>
  <si>
    <t>Kód:</t>
  </si>
  <si>
    <t>2017-12-03</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</si>
  <si>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</si>
  <si>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</si>
  <si>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kanalizační stoky AIa v ul. Písečná, Kolín</t>
  </si>
  <si>
    <t>KSO:</t>
  </si>
  <si>
    <t>827 21 1</t>
  </si>
  <si>
    <t>CC-CZ:</t>
  </si>
  <si>
    <t>22231</t>
  </si>
  <si>
    <t>Místo:</t>
  </si>
  <si>
    <t>Kolín</t>
  </si>
  <si>
    <t>Datum:</t>
  </si>
  <si>
    <t>3. 1. 2018</t>
  </si>
  <si>
    <t>CZ-CPV:</t>
  </si>
  <si>
    <t>45231300-8</t>
  </si>
  <si>
    <t>CZ-CPA:</t>
  </si>
  <si>
    <t>42.21.22</t>
  </si>
  <si>
    <t>Zadavatel:</t>
  </si>
  <si>
    <t>IČ:</t>
  </si>
  <si>
    <t>00235440</t>
  </si>
  <si>
    <t>Město Kolín, Karlovo nám. 78, 280 02 Kolín</t>
  </si>
  <si>
    <t>DIČ:</t>
  </si>
  <si>
    <t/>
  </si>
  <si>
    <t>Uchazeč:</t>
  </si>
  <si>
    <t>Vyplň údaj</t>
  </si>
  <si>
    <t>Projektant:</t>
  </si>
  <si>
    <t>04326181</t>
  </si>
  <si>
    <t>LK PROJEKT s.r.o., ul.28.října 933/11, Čelákovice</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</si>
  <si>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</si>
  <si>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</si>
  <si>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</si>
  <si>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</si>
  <si>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</si>
  <si>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</si>
  <si>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</si>
  <si>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</si>
  <si>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</si>
  <si>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</si>
  <si>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</si>
  <si>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</si>
  <si>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</si>
  <si>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</si>
  <si>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</si>
  <si>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</si>
  <si>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</si>
  <si>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</si>
  <si>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</si>
  <si>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</si>
  <si>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</si>
  <si>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</si>
  <si>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</si>
  <si>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</si>
  <si>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</si>
  <si>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</si>
  <si>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</si>
  <si>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</si>
  <si>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</si>
  <si>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</si>
  <si>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</si>
  <si>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</si>
  <si>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</si>
  <si>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</si>
  <si>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</si>
  <si>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</si>
  <si>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</si>
  <si>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</si>
  <si>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</si>
  <si>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</si>
  <si>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</si>
  <si>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</si>
  <si>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</si>
  <si>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Rekonstrukce stoky AIa</t>
  </si>
  <si>
    <t>STA</t>
  </si>
  <si>
    <t>1</t>
  </si>
  <si>
    <t>{74ad09d5-688d-44a9-9882-1209c5d4ee05}</t>
  </si>
  <si>
    <t>2</t>
  </si>
  <si>
    <t>SO 02</t>
  </si>
  <si>
    <t>Rekonstrukce kanalizačních přípojek</t>
  </si>
  <si>
    <t>{16745ef8-d939-4983-b1bc-324f88bd0e8a}</t>
  </si>
  <si>
    <t>SO 03</t>
  </si>
  <si>
    <t>Napojení dešťových svodů</t>
  </si>
  <si>
    <t>{bd4f0984-f0a9-41cc-8659-9554f8d5c0ee}</t>
  </si>
  <si>
    <t>SO 04</t>
  </si>
  <si>
    <t>Rekonstrukce přípojek uličních vpustí</t>
  </si>
  <si>
    <t>{205aa1b2-816e-40e3-ad98-90ff2d39047c}</t>
  </si>
  <si>
    <t>SO 05</t>
  </si>
  <si>
    <t>Komunikace</t>
  </si>
  <si>
    <t>{373ee22a-3954-4d30-ad47-23777f9f5bba}</t>
  </si>
  <si>
    <t>SO 06</t>
  </si>
  <si>
    <t>Vedlejší rozpočtové náklady</t>
  </si>
  <si>
    <t>{43b86130-336c-4ca5-9fa4-aad2dc021cd6}</t>
  </si>
  <si>
    <t>1) Krycí list soupisu</t>
  </si>
  <si>
    <t>2) Rekapitulace</t>
  </si>
  <si>
    <t>3) Soupis prací</t>
  </si>
  <si>
    <t>Zpět na list:</t>
  </si>
  <si>
    <t>Rekapitulace stavby</t>
  </si>
  <si>
    <t>Hloubeni_celkem</t>
  </si>
  <si>
    <t>celkové hloubení rýhy</t>
  </si>
  <si>
    <t>267,301</t>
  </si>
  <si>
    <t>Hloubení_šachet</t>
  </si>
  <si>
    <t>5</t>
  </si>
  <si>
    <t>KRYCÍ LIST SOUPISU</t>
  </si>
  <si>
    <t>Lože</t>
  </si>
  <si>
    <t>Lože rýhy</t>
  </si>
  <si>
    <t>24,055</t>
  </si>
  <si>
    <t>Obsyp</t>
  </si>
  <si>
    <t>Celkový obsyp</t>
  </si>
  <si>
    <t>146,673</t>
  </si>
  <si>
    <t>Vytlačena_obsypem</t>
  </si>
  <si>
    <t>vytlačená potrubíma šachty v obsypu</t>
  </si>
  <si>
    <t>-48,173</t>
  </si>
  <si>
    <t>Zásyp</t>
  </si>
  <si>
    <t>celkový zásyp</t>
  </si>
  <si>
    <t>142,427</t>
  </si>
  <si>
    <t>Objekt:</t>
  </si>
  <si>
    <t>SO 01 - Rekonstrukce stoky AIa</t>
  </si>
  <si>
    <t>REKAPITULACE ČLENĚNÍ SOUPISU PRACÍ</t>
  </si>
  <si>
    <t>Kód dílu - Popis</t>
  </si>
  <si>
    <t>Cena celkem [CZK]</t>
  </si>
  <si>
    <t>Náklady soupisu celkem</t>
  </si>
  <si>
    <t>-1</t>
  </si>
  <si>
    <t>HSV - Práce a dodávky HSV</t>
  </si>
  <si>
    <t xml:space="preserve">    1 - Zemní práce</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</si>
  <si>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</si>
  <si>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</si>
  <si>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</si>
  <si>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</si>
  <si>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</si>
  <si>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</si>
  <si>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</si>
  <si>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</si>
  <si>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</si>
  <si>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</si>
  <si>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</si>
  <si>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</si>
  <si>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</si>
  <si>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</si>
  <si>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</si>
  <si>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</si>
  <si>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</si>
  <si>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</si>
  <si>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</si>
  <si>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</si>
  <si>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</si>
  <si>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</si>
  <si>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</si>
  <si>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</si>
  <si>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</si>
  <si>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</si>
  <si>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</si>
  <si>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113107224</t>
  </si>
  <si>
    <t>Odstranění podkladů nebo krytů s přemístěním hmot na skládku na vzdálenost do 20 m nebo s naložením na dopravní prostředek v ploše jednotlivě přes 200 m2 z kameniva hrubého drceného, o tl. vrstvy přes 300 do 400 mm</t>
  </si>
  <si>
    <t>m2</t>
  </si>
  <si>
    <t>CS ÚRS 2017 02</t>
  </si>
  <si>
    <t>4</t>
  </si>
  <si>
    <t>893028127</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</si>
  <si>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</si>
  <si>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</si>
  <si>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VV</t>
  </si>
  <si>
    <t>209,5*1,1</t>
  </si>
  <si>
    <t>(2*2)-(2*1,1) "rozšíření ŠP2</t>
  </si>
  <si>
    <t>(2*2)-(2*1,1) "rozšíření ŠP3</t>
  </si>
  <si>
    <t>(2*2)-(2*1,1) "rozšíření ŠP4</t>
  </si>
  <si>
    <t>(2*2)-(2*1,1) "rozšíření ŠP5</t>
  </si>
  <si>
    <t>(2*2)-(1*1,1) "rozšíření ŠP6</t>
  </si>
  <si>
    <t>Součet</t>
  </si>
  <si>
    <t>113107242</t>
  </si>
  <si>
    <t>Odstranění podkladů nebo krytů s přemístěním hmot na skládku na vzdálenost do 20 m nebo s naložením na dopravní prostředek v ploše jednotlivě přes 200 m2 živičných, o tl. vrstvy přes 50 do 100 mm</t>
  </si>
  <si>
    <t>2114415895</t>
  </si>
  <si>
    <t>240,55*2</t>
  </si>
  <si>
    <t>3</t>
  </si>
  <si>
    <t>115101201</t>
  </si>
  <si>
    <t>Čerpání vody na dopravní výšku do 10 m s uvažovaným průměrným přítokem do 500 l/min</t>
  </si>
  <si>
    <t>hod</t>
  </si>
  <si>
    <t>-1002911487</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</si>
  <si>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</si>
  <si>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"převedení splašků</t>
  </si>
  <si>
    <t>209,5/5*10</t>
  </si>
  <si>
    <t>115101301</t>
  </si>
  <si>
    <t>Pohotovost záložní čerpací soupravy pro dopravní výšku do 10 m s uvažovaným průměrným přítokem do 500 l/min</t>
  </si>
  <si>
    <t>den</t>
  </si>
  <si>
    <t>-1982586106</t>
  </si>
  <si>
    <t xml:space="preserve">Poznámka k souboru cen:_x000d_
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 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 </t>
  </si>
  <si>
    <t>209,5/5</t>
  </si>
  <si>
    <t>119001401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</si>
  <si>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</si>
  <si>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m</t>
  </si>
  <si>
    <t>-1288551162</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</si>
  <si>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</si>
  <si>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 xml:space="preserve">"plyn </t>
  </si>
  <si>
    <t>12*1,1</t>
  </si>
  <si>
    <t>"vodovod</t>
  </si>
  <si>
    <t>13*1,1 "křížení</t>
  </si>
  <si>
    <t>200 "souběh</t>
  </si>
  <si>
    <t>6</t>
  </si>
  <si>
    <t>119001421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</si>
  <si>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</si>
  <si>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-1734263544</t>
  </si>
  <si>
    <t>"sdělovací kab</t>
  </si>
  <si>
    <t>3*1,1</t>
  </si>
  <si>
    <t>7</t>
  </si>
  <si>
    <t>119003227</t>
  </si>
  <si>
    <t>Pomocné konstrukce při zabezpečení výkopu svislé ocelové mobilní oplocení, výšky do 2 200 mm panely vyplněné dráty zřízení</t>
  </si>
  <si>
    <t>729235451</t>
  </si>
  <si>
    <t xml:space="preserve">Poznámka k souboru cen:_x000d_
1. V ceně zřízení -2121, -2131, -2411, -3211, -3212, -3213, -3215, -3217, -3121, -3223, -3227 jsou započteny i náklady na opotřebení. 2. V ceně zřízení mobilního oplocení -3211, -3213, -3217, -3223, -3227 je zahrnuto i opotřebení betonové patky, vzpěry, spojky. 3. Položku -2411 lze použít pouze pro šířku výkopu do 1,0 m. 4. V položce -3131 jsou započteny i náklady na dřevěný sloupek. 5. U položek -2311, -4111, -4121 je uvažováno se 100% opotřebením. Bezpečný vlez nebo výlez se zpravidla umisťuje po 20 m délky výkopu. 6. Položky tohoto souboru cen jsou určeny k ocenění pomocných konstrukcí sloužících k zabezpečení výkopů (BOZP) na veřejných prostranstvích (v obcích, na komunikacích apod.). Položky nelze užít k ocenění zařízení staveniště, pokud se toto oceňuje pomocí VRN. </t>
  </si>
  <si>
    <t>"výkop hl. do 2,5m</t>
  </si>
  <si>
    <t>209,5*2</t>
  </si>
  <si>
    <t>8</t>
  </si>
  <si>
    <t>119003228</t>
  </si>
  <si>
    <t>Pomocné konstrukce při zabezpečení výkopu svislé ocelové mobilní oplocení, výšky do 2 200 mm panely vyplněné dráty odstranění</t>
  </si>
  <si>
    <t>545896131</t>
  </si>
  <si>
    <t>9</t>
  </si>
  <si>
    <t>119004111</t>
  </si>
  <si>
    <t>Pomocné konstrukce při zabezpečení výkopu bezpečný vstup nebo výstup žebříkem zřízení</t>
  </si>
  <si>
    <t>-1257637327</t>
  </si>
  <si>
    <t>(3)*4</t>
  </si>
  <si>
    <t>10</t>
  </si>
  <si>
    <t>119004112</t>
  </si>
  <si>
    <t>Pomocné konstrukce při zabezpečení výkopu bezpečný vstup nebo výstup žebříkem odstranění</t>
  </si>
  <si>
    <t>-2087295220</t>
  </si>
  <si>
    <t>11</t>
  </si>
  <si>
    <t>130001101</t>
  </si>
  <si>
    <t>Příplatek k cenám hloubených vykopávek za ztížení vykopávky v blízkosti podzemního vedení nebo výbušnin pro jakoukoliv třídu horniny</t>
  </si>
  <si>
    <t>m3</t>
  </si>
  <si>
    <t>939254949</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</si>
  <si>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</si>
  <si>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12*1,1*(1+1)*1,6</t>
  </si>
  <si>
    <t>-(12*1,1)*(PI*0,02*0,02)</t>
  </si>
  <si>
    <t>13*1,1*(1,5+1,5)*1,6</t>
  </si>
  <si>
    <t>-(13*1,1)*(PI*0,0125*0,0125)</t>
  </si>
  <si>
    <t>200*0,55*1,6</t>
  </si>
  <si>
    <t>-200*(PI*0,05*0,05)</t>
  </si>
  <si>
    <t>3*1,1*(1,5+1,5)*1,6</t>
  </si>
  <si>
    <t>12</t>
  </si>
  <si>
    <t>132201203</t>
  </si>
  <si>
    <t>Hloubení zapažených i nezapažených rýh šířky přes 600 do 2 000 mm s urovnáním dna do předepsaného profilu a spádu v hornině tř. 3 přes 1 000 do 5 000 m3</t>
  </si>
  <si>
    <t>1197763539</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</si>
  <si>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</si>
  <si>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"ŠP1 - ŠP6</t>
  </si>
  <si>
    <t>209,5*1,1*1,71</t>
  </si>
  <si>
    <t>(2*2*1,88)-(2*1,1*1,88) "rozšíření ŠP2</t>
  </si>
  <si>
    <t>(2*2*1,69)-(2*1,1*1,69) "rozšíření ŠP3</t>
  </si>
  <si>
    <t>(2*2*1,59)-(2*1,1*1,59) "rozšíření ŠP4</t>
  </si>
  <si>
    <t>(2*2*1,58)-(2*1,1*1,58) "rozšíření ŠP5</t>
  </si>
  <si>
    <t>(2*2*1,48)-(1*1,1*1,48) "rozšíření ŠP6</t>
  </si>
  <si>
    <t>"odpočet kom</t>
  </si>
  <si>
    <t>-209,5*1,1*0,55</t>
  </si>
  <si>
    <t>-((2*2*0,55)+(2*1,1*0,55))*4 "rozšíření ŠP2-ŠP5</t>
  </si>
  <si>
    <t>-((2*2*0,55)+(1*1,1*0,55))*1 "rozšíření ŠP6</t>
  </si>
  <si>
    <t>"zemina tř.t.3 - 40%</t>
  </si>
  <si>
    <t>267,301*0,4 'Přepočtené koeficientem množství</t>
  </si>
  <si>
    <t>13</t>
  </si>
  <si>
    <t>132201209</t>
  </si>
  <si>
    <t>Hloubení zapažených i nezapažených rýh šířky přes 600 do 2 000 mm s urovnáním dna do předepsaného profilu a spádu v hornině tř. 3 Příplatek k cenám za lepivost horniny tř. 3</t>
  </si>
  <si>
    <t>598875497</t>
  </si>
  <si>
    <t>Hloubeni_celkem*0,4*0,5</t>
  </si>
  <si>
    <t>14</t>
  </si>
  <si>
    <t>132301203</t>
  </si>
  <si>
    <t>Hloubení zapažených i nezapažených rýh šířky přes 600 do 2 000 mm s urovnáním dna do předepsaného profilu a spádu v hornině tř. 4 přes 1 000 do 5 000 m3</t>
  </si>
  <si>
    <t>-234620582</t>
  </si>
  <si>
    <t>"zemina tř.t.4 - 60%</t>
  </si>
  <si>
    <t>Hloubeni_celkem*0,6</t>
  </si>
  <si>
    <t>132301209</t>
  </si>
  <si>
    <t>Hloubení zapažených i nezapažených rýh šířky přes 600 do 2 000 mm s urovnáním dna do předepsaného profilu a spádu v hornině tř. 4 Příplatek k cenám za lepivost horniny tř. 4</t>
  </si>
  <si>
    <t>543214527</t>
  </si>
  <si>
    <t>Hloubeni_celkem*0,6*0,5</t>
  </si>
  <si>
    <t>16</t>
  </si>
  <si>
    <t>133301101</t>
  </si>
  <si>
    <t>Hloubení zapažených i nezapažených šachet s případným nutným přemístěním výkopku ve výkopišti v hornině tř. 4 do 100 m3</t>
  </si>
  <si>
    <t>-1568545761</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</si>
  <si>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</si>
  <si>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(2*2*0,25) "prohloubení ŠP2</t>
  </si>
  <si>
    <t>(2*2*0,25) "prohloubení ŠP3</t>
  </si>
  <si>
    <t>(2*2*0,25) "prohloubení ŠP4</t>
  </si>
  <si>
    <t>(2*2*0,25) "prohloubení ŠP5</t>
  </si>
  <si>
    <t>(2*2*0,25) "prohloubení ŠP6</t>
  </si>
  <si>
    <t>17</t>
  </si>
  <si>
    <t>133301109</t>
  </si>
  <si>
    <t>Hloubení zapažených i nezapažených šachet s případným nutným přemístěním výkopku ve výkopišti v hornině tř. 4 Příplatek k cenám za lepivost horniny tř. 4</t>
  </si>
  <si>
    <t>388028830</t>
  </si>
  <si>
    <t>Hloubení_šachet*0,5</t>
  </si>
  <si>
    <t>18</t>
  </si>
  <si>
    <t>151811111</t>
  </si>
  <si>
    <t>Pažicí boxy pro pažení a rozepření stěn rýh podzemního vedení těžké osazení a odstranění hloubka výkopu do 4 m, šířka do 1,2 m</t>
  </si>
  <si>
    <t>1852031818</t>
  </si>
  <si>
    <t xml:space="preserve">Poznámka k souboru cen:_x000d_
1. Množství měrných jednotek pažicích boxů se určuje v m2 obou ploch stěn výkopu, které je třeba pažit. 2. Množství měrných jednotek příplatku odpovídá výměře stanovené pro položky pažicích boxů. Tato výměra se násobí počtem dnů, po které je průměrně zapažen 1 m2 výkopu (nejedná se o celkový počet dní pažení výkopu). </t>
  </si>
  <si>
    <t>209,5*2*1,71</t>
  </si>
  <si>
    <t>19</t>
  </si>
  <si>
    <t>151811211</t>
  </si>
  <si>
    <t>Pažicí boxy pro pažení a rozepření stěn rýh podzemního vedení těžké Příplatek za první a každý další den zapažení 1 m2 výkopu k ceně 151 81-1111</t>
  </si>
  <si>
    <t>509430651</t>
  </si>
  <si>
    <t>20</t>
  </si>
  <si>
    <t>161101101</t>
  </si>
  <si>
    <t>Svislé přemístění výkopku bez naložení do dopravní nádoby avšak s vyprázdněním dopravní nádoby na hromadu nebo do dopravního prostředku z horniny tř. 1 až 4, při hloubce výkopu přes 1 do 2,5 m</t>
  </si>
  <si>
    <t>627804945</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</si>
  <si>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</si>
  <si>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267,301*0,5 'Přepočtené koeficientem množství</t>
  </si>
  <si>
    <t>162401102</t>
  </si>
  <si>
    <t>Vodorovné přemístění výkopku nebo sypaniny po suchu na obvyklém dopravním prostředku, bez naložení výkopku, avšak se složením bez rozhrnutí z horniny tř. 1 až 4 na vzdálenost přes 1 500 do 2 000 m</t>
  </si>
  <si>
    <t>-958741957</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</si>
  <si>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</si>
  <si>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Zásyp*0,5*2</t>
  </si>
  <si>
    <t>22</t>
  </si>
  <si>
    <t>162701105</t>
  </si>
  <si>
    <t>Vodorovné přemístění výkopku nebo sypaniny po suchu na obvyklém dopravním prostředku, bez naložení výkopku, avšak se složením bez rozhrnutí z horniny tř. 1 až 4 na vzdálenost přes 9 000 do 10 000 m</t>
  </si>
  <si>
    <t>-453410502</t>
  </si>
  <si>
    <t>Hloubeni_celkem+Hloubení_šachet</t>
  </si>
  <si>
    <t>-Zásyp*0,5</t>
  </si>
  <si>
    <t>23</t>
  </si>
  <si>
    <t>167101102</t>
  </si>
  <si>
    <t>Nakládání, skládání a překládání neulehlého výkopku nebo sypaniny nakládání, množství přes 100 m3, z hornin tř. 1 až 4</t>
  </si>
  <si>
    <t>1209425055</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</si>
  <si>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</si>
  <si>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Zásyp*0,5</t>
  </si>
  <si>
    <t>24</t>
  </si>
  <si>
    <t>171201201</t>
  </si>
  <si>
    <t>Uložení sypaniny na skládky</t>
  </si>
  <si>
    <t>691720999</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</si>
  <si>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</si>
  <si>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25</t>
  </si>
  <si>
    <t>171201211</t>
  </si>
  <si>
    <t>Uložení sypaniny poplatek za uložení sypaniny na skládce (skládkovné)</t>
  </si>
  <si>
    <t>t</t>
  </si>
  <si>
    <t>-2060898067</t>
  </si>
  <si>
    <t>201,087*1,8 'Přepočtené koeficientem množství</t>
  </si>
  <si>
    <t>26</t>
  </si>
  <si>
    <t>174101101</t>
  </si>
  <si>
    <t>Zásyp sypaninou z jakékoliv horniny s uložením výkopku ve vrstvách se zhutněním jam, šachet, rýh nebo kolem objektů v těchto vykopávkách</t>
  </si>
  <si>
    <t>-1062056941</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</si>
  <si>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</si>
  <si>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Hloubeni_celkem-Lože-Obsyp</t>
  </si>
  <si>
    <t>-1*Vytlačena_obsypem</t>
  </si>
  <si>
    <t>Mezisoučet</t>
  </si>
  <si>
    <t>"vytlačená šachtamy</t>
  </si>
  <si>
    <t>-(PI*0,62*0,62)*(1,88-0,81-0,45) "rozšíření ŠP2</t>
  </si>
  <si>
    <t>-(PI*0,62*0,62)*(1,69-0,81-0,45) "rozšíření ŠP3</t>
  </si>
  <si>
    <t>-(PI*0,62*0,62)*(1,59-0,81-0,45) "rozšíření ŠP4</t>
  </si>
  <si>
    <t>-(PI*0,62*0,62)*(1,58-0,81-0,45) "rozšíření ŠP5</t>
  </si>
  <si>
    <t>-(PI*0,62*0,62)*(1,48-0,81-0,45) "rozšíření ŠP6</t>
  </si>
  <si>
    <t>Vytlačena_šachty</t>
  </si>
  <si>
    <t>27</t>
  </si>
  <si>
    <t>M</t>
  </si>
  <si>
    <t>583441970</t>
  </si>
  <si>
    <t>štěrkodrť frakce 0-63</t>
  </si>
  <si>
    <t>1446824063</t>
  </si>
  <si>
    <t>71,2135*2 'Přepočtené koeficientem množství</t>
  </si>
  <si>
    <t>28</t>
  </si>
  <si>
    <t>175151101</t>
  </si>
  <si>
    <t>Obsypání potrubí strojně sypaninou z vhodných hornin tř. 1 až 4 nebo materiálem připraveným podél výkopu ve vzdálenosti do 3 m od jeho kraje, pro jakoukoliv hloubku výkopu a míru zhutnění bez prohození sypaniny</t>
  </si>
  <si>
    <t>947777184</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</si>
  <si>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</si>
  <si>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209,5*1,1*(0,51+0,3)</t>
  </si>
  <si>
    <t>(2*2*0,81)-(2*1,1*0,81) "rozšíření ŠP2</t>
  </si>
  <si>
    <t>(2*2*0,81)-(2*1,1*0,81) "rozšíření ŠP3</t>
  </si>
  <si>
    <t>(2*2*0,81)-(2*1,1*0,81) "rozšíření ŠP4</t>
  </si>
  <si>
    <t>(2*2*0,81)-(2*1,1*0,81) "rozšíření ŠP5</t>
  </si>
  <si>
    <t>(2*2*0,81)-(1*1,1*0,81) "rozšíření ŠP6</t>
  </si>
  <si>
    <t>"odpočet potrubí</t>
  </si>
  <si>
    <t>-209,5*(PI*0,255*0,255)</t>
  </si>
  <si>
    <t>"odpočet šachet</t>
  </si>
  <si>
    <t>-(PI*0,65*0,65*0,81)*5</t>
  </si>
  <si>
    <t>"obsyp celkem</t>
  </si>
  <si>
    <t>29</t>
  </si>
  <si>
    <t>583373440</t>
  </si>
  <si>
    <t>štěrkopísek frakce 0-32</t>
  </si>
  <si>
    <t>-487987693</t>
  </si>
  <si>
    <t>146,673*2 'Přepočtené koeficientem množství</t>
  </si>
  <si>
    <t>30</t>
  </si>
  <si>
    <t>181951102</t>
  </si>
  <si>
    <t>Úprava pláně vyrovnáním výškových rozdílů v hornině tř. 1 až 4 se zhutněním</t>
  </si>
  <si>
    <t>-1518626212</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</si>
  <si>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</si>
  <si>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Lože/0,1</t>
  </si>
  <si>
    <t>Svislé a kompletní konstrukce</t>
  </si>
  <si>
    <t>31</t>
  </si>
  <si>
    <t>355931116</t>
  </si>
  <si>
    <t>Stokové žlaby a desky kameninové v otevřeném výkopu nebo v otevřené stoce stokové žlaby bez dutin (slupky) tětivy délky 250 mm</t>
  </si>
  <si>
    <t>370891393</t>
  </si>
  <si>
    <t xml:space="preserve">Poznámka k souboru cen:_x000d_
1. V cenách stokových žlabů jsou započteny i náklady na podbetonování a vyplnění dutin žlabu betonem prostým tř. C 8/10. 2. Množství jednotek obložení z desek se určuje v m součtem délek obložení obou stěn stoky. </t>
  </si>
  <si>
    <t>1,2/0,25*1,2</t>
  </si>
  <si>
    <t>32</t>
  </si>
  <si>
    <t>358315114</t>
  </si>
  <si>
    <t>Bourání šachty, stoky kompletní nebo vybourání otvorů průřezové plochy do 4 m2 ve stokách ze zdiva z prostého betonu</t>
  </si>
  <si>
    <t>-1528364386</t>
  </si>
  <si>
    <t xml:space="preserve">Poznámka k souboru cen:_x000d_
1. Ceny 358 ..-5. Bourání stoky kompletní nebo vybourání otvorů lze použít i pro bourání šachet. </t>
  </si>
  <si>
    <t>"bourání stávajících šachet</t>
  </si>
  <si>
    <t>(0,6*0,15*2+0,9*0,15*2)*1,91*8</t>
  </si>
  <si>
    <t>"bourání potrubí</t>
  </si>
  <si>
    <t>209,5*(PI*0,315*0,315)</t>
  </si>
  <si>
    <t>-209,5*(PI*0,2*0,2)</t>
  </si>
  <si>
    <t>33</t>
  </si>
  <si>
    <t>359901111</t>
  </si>
  <si>
    <t>Vyčištění stok jakékoliv výšky</t>
  </si>
  <si>
    <t>-1289892615</t>
  </si>
  <si>
    <t xml:space="preserve">Poznámka k souboru cen:_x000d_
1. Cena je určena pro konečné vyčištění stok před předáním a převzetím. </t>
  </si>
  <si>
    <t>209,5</t>
  </si>
  <si>
    <t>34</t>
  </si>
  <si>
    <t>359901211</t>
  </si>
  <si>
    <t>Monitoring stok (kamerový systém) jakékoli výšky nová kanalizace</t>
  </si>
  <si>
    <t>-1564993887</t>
  </si>
  <si>
    <t xml:space="preserve">Poznámka k souboru cen:_x000d_
1. V ceně jsou započteny náklady na zhotovení záznamu o prohlídce a protokolu prohlídky. </t>
  </si>
  <si>
    <t>35</t>
  </si>
  <si>
    <t>359901212</t>
  </si>
  <si>
    <t>Monitoring stok (kamerový systém) jakékoli výšky stávající kanalizace</t>
  </si>
  <si>
    <t>-1343417953</t>
  </si>
  <si>
    <t>"před zahájením výstavby pro ověření všech přípojek a šachet</t>
  </si>
  <si>
    <t>Vodorovné konstrukce</t>
  </si>
  <si>
    <t>36</t>
  </si>
  <si>
    <t>451572111</t>
  </si>
  <si>
    <t>Lože pod potrubí, stoky a drobné objekty v otevřeném výkopu z kameniva drobného těženého 0 až 4 mm</t>
  </si>
  <si>
    <t>-362586507</t>
  </si>
  <si>
    <t xml:space="preserve">Poznámka k souboru cen:_x000d_
1. Ceny -1111 a -1192 lze použít i pro zřízení sběrných vrstev nad drenážními trubkami. 2. V cenách -5111 a -1192 jsou započteny i náklady na prohození výkopku získaného při zemních pracích. </t>
  </si>
  <si>
    <t>209,5*1,1*0,1</t>
  </si>
  <si>
    <t>(2*2*0,1)-(2*1,1*0,1) "rozšíření ŠP2</t>
  </si>
  <si>
    <t>(2*2*0,1)-(2*1,1*0,1) "rozšíření ŠP3</t>
  </si>
  <si>
    <t>(2*2*0,1)-(2*1,1*0,1) "rozšíření ŠP4</t>
  </si>
  <si>
    <t>(2*2*0,1)-(2*1,1*0,1) "rozšíření ŠP5</t>
  </si>
  <si>
    <t>(2*2*0,1)-(1*1,1*0,1) "rozšíření ŠP6</t>
  </si>
  <si>
    <t>37</t>
  </si>
  <si>
    <t>452112111</t>
  </si>
  <si>
    <t>Osazení betonových dílců prstenců nebo rámů pod poklopy a mříže, výšky do 100 mm</t>
  </si>
  <si>
    <t>kus</t>
  </si>
  <si>
    <t>-1848492218</t>
  </si>
  <si>
    <t xml:space="preserve">Poznámka k souboru cen:_x000d_
1. V cenách nejsou započteny náklady na dodávku betonových výrobků; tyto se oceňují ve specifikaci. </t>
  </si>
  <si>
    <t>38</t>
  </si>
  <si>
    <t>592241770</t>
  </si>
  <si>
    <t>prstenec betonový vyrovnávací 62,5x10x12 cm</t>
  </si>
  <si>
    <t>1539479096</t>
  </si>
  <si>
    <t>1*1,01 'Přepočtené koeficientem množství</t>
  </si>
  <si>
    <t>39</t>
  </si>
  <si>
    <t>592241750</t>
  </si>
  <si>
    <t>prstenec betonový vyrovnávací 62,5x6x12 cm</t>
  </si>
  <si>
    <t>1715492796</t>
  </si>
  <si>
    <t>Komunikace pozemní</t>
  </si>
  <si>
    <t>40</t>
  </si>
  <si>
    <t>564931512</t>
  </si>
  <si>
    <t>Podklad nebo podsyp z R-materiálu s rozprostřením a zhutněním, po zhutnění tl. 100 mm</t>
  </si>
  <si>
    <t>1663870460</t>
  </si>
  <si>
    <t>"provizorní povrch kom</t>
  </si>
  <si>
    <t>Úpravy povrchů, podlahy a osazování výplní</t>
  </si>
  <si>
    <t>41</t>
  </si>
  <si>
    <t>617633111</t>
  </si>
  <si>
    <t>Vnitřní úprava povrchu betonových šachet stěrkou z těsnící cementové malty dvouvrstvou, šachet čtyř a vícehranných</t>
  </si>
  <si>
    <t>-1221687747</t>
  </si>
  <si>
    <t xml:space="preserve">Poznámka k souboru cen:_x000d_
1. Ceny jsou určeny pro ocenění úprav povrchu stěn i stropních konstrukcí šachet. 2. Potěr dna šachet se ocení cenami souboru cen 632 45-21.. Potěr šachet v této části katalogu. </t>
  </si>
  <si>
    <t>(1,2*4)*1,9</t>
  </si>
  <si>
    <t>42</t>
  </si>
  <si>
    <t>617633191</t>
  </si>
  <si>
    <t>Vnitřní úprava povrchu betonových šachet stěrkou z těsnící cementové malty dvouvrstvou, šachet Příplatek k cenám za každou další vrstvu stěrky, šachet čtyř a vícehranných</t>
  </si>
  <si>
    <t>1909946502</t>
  </si>
  <si>
    <t>Trubní vedení</t>
  </si>
  <si>
    <t>43</t>
  </si>
  <si>
    <t>871390530</t>
  </si>
  <si>
    <t>Montáž kanalizačního potrubí z plastů z polypropylenu PP žebrovaného SN 16 DN 400</t>
  </si>
  <si>
    <t>-1112239532</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</si>
  <si>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</si>
  <si>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-1,3*4</t>
  </si>
  <si>
    <t>-0,65*1</t>
  </si>
  <si>
    <t>"odpočet odboček</t>
  </si>
  <si>
    <t>-0,85*37</t>
  </si>
  <si>
    <t>44</t>
  </si>
  <si>
    <t>286152540</t>
  </si>
  <si>
    <t xml:space="preserve">trubka kanalizační  SN16 UR-2 DN 400 mm/ 5 m</t>
  </si>
  <si>
    <t>-133471310</t>
  </si>
  <si>
    <t>172,2/5</t>
  </si>
  <si>
    <t>34,44*1,015 'Přepočtené koeficientem množství</t>
  </si>
  <si>
    <t>45</t>
  </si>
  <si>
    <t>877310420</t>
  </si>
  <si>
    <t>Montáž tvarovek na kanalizačním plastovém potrubí z polypropylenu PP korugovaného odboček DN 150</t>
  </si>
  <si>
    <t>-1875457023</t>
  </si>
  <si>
    <t xml:space="preserve">Poznámka k souboru cen:_x000d_
1. V cenách montáže tvarovek nejsou započteny náklady na dodání tvarovek. Tyto náklady se oceňují ve specifikaci. 2. V cenách montáže tvarovek jsou započteny náklady na dodání těsnicích kroužků, pokud tyto nejsou součástí dodávky tvarovek. </t>
  </si>
  <si>
    <t>46</t>
  </si>
  <si>
    <t>286154730</t>
  </si>
  <si>
    <t xml:space="preserve">odbočka  UR-2 DIN 45° 400/150 mm</t>
  </si>
  <si>
    <t>-1091399837</t>
  </si>
  <si>
    <t>37*1,01 'Přepočtené koeficientem množství</t>
  </si>
  <si>
    <t>47</t>
  </si>
  <si>
    <t>892392121</t>
  </si>
  <si>
    <t>Tlakové zkoušky vzduchem těsnícími vaky ucpávkovými DN 400</t>
  </si>
  <si>
    <t>úsek</t>
  </si>
  <si>
    <t>707315730</t>
  </si>
  <si>
    <t xml:space="preserve">Poznámka k souboru cen:_x000d_
1. Ceny zkoušek jsou vztaženy na úsek stoky mezi dvěma šachtami bez ohledu na druh potrubí. 2. V cenách jsou započteny i náklady na: a) montáž a demontáž těsnících vaků pro zabezpečení konců zkoušeného úseku potrubí, naplnění a vypuštění vzduchu zkoušeného úseku stoky, b) vystavení zkušebního protokolu. 3. V cenách nejsou započteny náklady na: a) utěsnění kanalizačních přípojek. b) zkoušky vstupních a revizních šachet. </t>
  </si>
  <si>
    <t>"potrubí</t>
  </si>
  <si>
    <t>"šachty</t>
  </si>
  <si>
    <t>48</t>
  </si>
  <si>
    <t>894138001</t>
  </si>
  <si>
    <t>Šachty kanalizační zděné Příplatek k cenám šachet na stokách kruhových a vejčitých za každých dalších 0,60 m výšky</t>
  </si>
  <si>
    <t>-14974371</t>
  </si>
  <si>
    <t xml:space="preserve">Poznámka k souboru cen:_x000d_
1. V cenách jsou započteny náklady na podkladní konstrukci z betonu C 8/10. V případě použití jiné třídy betonu než C 8/10 se cena stanoví výměnou stávajícího materiálu za beton požadované třídy. 2. V cenách jsou započteny i náklady na montáž a dodávku stupadel. 3. V cenách šachet na stokách kruhových a vejčitých nejsou započteny náklady na bednění a na obetonování konstrukce výplňovým betonem. Tyto náklady se oceňují: a) stěn šachet cenami souboru cen 894 50- . . Bednění stěn šachet části A 01 tohoto katalogu, b) konstrukce výplňovým betonem cenami souboru cen 894 20- . . Ostatní konstrukce na trubním vedení z prostého betonu z prostého betonu části A 01 tohoto katalogu, stavebnicovým způsobem tvorby cen. </t>
  </si>
  <si>
    <t>49</t>
  </si>
  <si>
    <t>894411131</t>
  </si>
  <si>
    <t>Zřízení šachet kanalizačních z betonových dílců výšky vstupu do 1,50 m s obložením dna betonem tř. C 25/30, na potrubí DN přes 300 do 400</t>
  </si>
  <si>
    <t>2137027332</t>
  </si>
  <si>
    <t xml:space="preserve">Poznámka k souboru cen:_x000d_
1. Příplatek k ceně šachet z betonových dílců za každých dalších i započatých 0,60 m výšky vstupu se oceňuje cenou 894 11-8001 této části katalogu. 2. V cenách jsou započteny i náklady na: a) podkladní desku z betonu prostého. b) zhotovení monolitického dna 3. V cenách nejsou započteny náklady na: a) litinové poklopy; osazení litinových poklopů se oceňuje cenami souboru cen 899 10- . 1 Osazení poklopů litinových a ocelových včetně rámů části A 01 tohoto katalogu; dodání poklopů se oceňuje ve specifikaci, b) dodání betonových dílců (vyrovnávací prstenec, přechodová skruž, přechodová deska, skruže, šachtové a skružová těsnění); tyto se oceňují ve specifikaci. </t>
  </si>
  <si>
    <t>50</t>
  </si>
  <si>
    <t>592243480</t>
  </si>
  <si>
    <t>těsnění elastomerové pro spojení šachetních dílů DN 1000</t>
  </si>
  <si>
    <t>-2730072</t>
  </si>
  <si>
    <t>6*1,01 'Přepočtené koeficientem množství</t>
  </si>
  <si>
    <t>51</t>
  </si>
  <si>
    <t>592241830</t>
  </si>
  <si>
    <t>dno betonové šachtové 100x75x15 cm - žlab s čedičovou výstelkou</t>
  </si>
  <si>
    <t>100441663</t>
  </si>
  <si>
    <t>5*1,01 'Přepočtené koeficientem množství</t>
  </si>
  <si>
    <t>52</t>
  </si>
  <si>
    <t>592241680</t>
  </si>
  <si>
    <t>skruž betonová přechodová 62,5/100x60x12 cm, stupadla poplastovaná kapsová</t>
  </si>
  <si>
    <t>-1203438890</t>
  </si>
  <si>
    <t>53</t>
  </si>
  <si>
    <t>592241600</t>
  </si>
  <si>
    <t>skruž kanalizační s ocelovými stupadly 100 x 25 x 12 cm</t>
  </si>
  <si>
    <t>1138311684</t>
  </si>
  <si>
    <t>54</t>
  </si>
  <si>
    <t>899104112</t>
  </si>
  <si>
    <t>Osazení poklopů litinových a ocelových včetně rámů pro třídu zatížení D400, E600</t>
  </si>
  <si>
    <t>109718806</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</si>
  <si>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</si>
  <si>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55</t>
  </si>
  <si>
    <t>552414020</t>
  </si>
  <si>
    <t xml:space="preserve">poklop šachtový s rámem DN600 třída D 400,  bez odvětrání</t>
  </si>
  <si>
    <t>538303199</t>
  </si>
  <si>
    <t>56</t>
  </si>
  <si>
    <t>899104211</t>
  </si>
  <si>
    <t>Demontáž poklopů litinových a ocelových včetně rámů, hmotnosti jednotlivě přes 150 Kg</t>
  </si>
  <si>
    <t>-843055380</t>
  </si>
  <si>
    <t>57</t>
  </si>
  <si>
    <t>899104300</t>
  </si>
  <si>
    <t>Dočasné přepojení stávajících kan přípojek do nově budované stoky. Přepojení bude provedeno v rýze nově budované stoky.</t>
  </si>
  <si>
    <t>2128497774</t>
  </si>
  <si>
    <t>58</t>
  </si>
  <si>
    <t>899501311</t>
  </si>
  <si>
    <t>Stupadla do šachet a drobných objektů ocelová s PE povlakem vidlicová s vysekáním otvoru v cihelném zdivu</t>
  </si>
  <si>
    <t>-1720169607</t>
  </si>
  <si>
    <t xml:space="preserve">Poznámka k souboru cen:_x000d_
1. V cenách jsou započteny i náklady na dodání stupadel. </t>
  </si>
  <si>
    <t>59</t>
  </si>
  <si>
    <t>899722113</t>
  </si>
  <si>
    <t>Krytí potrubí z plastů výstražnou fólií z PVC šířky 34cm</t>
  </si>
  <si>
    <t>1529970762</t>
  </si>
  <si>
    <t>Ostatní konstrukce a práce, bourání</t>
  </si>
  <si>
    <t>60</t>
  </si>
  <si>
    <t>919735112</t>
  </si>
  <si>
    <t>Řezání stávajícího živičného krytu nebo podkladu hloubky přes 50 do 100 mm</t>
  </si>
  <si>
    <t>1873762522</t>
  </si>
  <si>
    <t xml:space="preserve">Poznámka k souboru cen:_x000d_
1. V cenách jsou započteny i náklady na spotřebu vody. </t>
  </si>
  <si>
    <t>61</t>
  </si>
  <si>
    <t>985131111</t>
  </si>
  <si>
    <t>Očištění ploch stěn, rubu kleneb a podlah tlakovou vodou</t>
  </si>
  <si>
    <t>-1982534394</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</si>
  <si>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</si>
  <si>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1,2*1,2</t>
  </si>
  <si>
    <t>62</t>
  </si>
  <si>
    <t>985139111</t>
  </si>
  <si>
    <t>Očištění ploch Příplatek k cenám za práci ve stísněném prostoru</t>
  </si>
  <si>
    <t>-222521154</t>
  </si>
  <si>
    <t>997</t>
  </si>
  <si>
    <t>Přesun sutě</t>
  </si>
  <si>
    <t>63</t>
  </si>
  <si>
    <t>997221551</t>
  </si>
  <si>
    <t>Vodorovná doprava suti bez naložení, ale se složením a s hrubým urovnáním ze sypkých materiálů, na vzdálenost do 1 km</t>
  </si>
  <si>
    <t>1364434578</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</si>
  <si>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</si>
  <si>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64</t>
  </si>
  <si>
    <t>997221559</t>
  </si>
  <si>
    <t>Vodorovná doprava suti bez naložení, ale se složením a s hrubým urovnáním Příplatek k ceně za každý další i započatý 1 km přes 1 km</t>
  </si>
  <si>
    <t>2078056508</t>
  </si>
  <si>
    <t>347,874*9 'Přepočtené koeficientem množství</t>
  </si>
  <si>
    <t>65</t>
  </si>
  <si>
    <t>997221611</t>
  </si>
  <si>
    <t>Nakládání na dopravní prostředky pro vodorovnou dopravu suti</t>
  </si>
  <si>
    <t>-787281120</t>
  </si>
  <si>
    <t xml:space="preserve">Poznámka k souboru cen:_x000d_
1. Ceny lze použít i pro překládání při lomené dopravě. 2. Ceny nelze použít při dopravě po železnici, po vodě nebo neobvyklými dopravními prostředky. </t>
  </si>
  <si>
    <t>66</t>
  </si>
  <si>
    <t>997221815</t>
  </si>
  <si>
    <t>Poplatek za uložení stavebního odpadu na skládce (skládkovné) betonového</t>
  </si>
  <si>
    <t>-1615226426</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</si>
  <si>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</si>
  <si>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100,881+1,6</t>
  </si>
  <si>
    <t>67</t>
  </si>
  <si>
    <t>997221845</t>
  </si>
  <si>
    <t>Poplatek za uložení stavebního odpadu na skládce (skládkovné) asfaltového bez obsahu dehtu</t>
  </si>
  <si>
    <t>-589611361</t>
  </si>
  <si>
    <t>105,842</t>
  </si>
  <si>
    <t>68</t>
  </si>
  <si>
    <t>997221855</t>
  </si>
  <si>
    <t>Poplatek za uložení stavebního odpadu na skládce (skládkovné) zeminy a kameniva</t>
  </si>
  <si>
    <t>2029570448</t>
  </si>
  <si>
    <t>139,519</t>
  </si>
  <si>
    <t>998</t>
  </si>
  <si>
    <t>Přesun hmot</t>
  </si>
  <si>
    <t>69</t>
  </si>
  <si>
    <t>998276101</t>
  </si>
  <si>
    <t>Přesun hmot pro trubní vedení hloubené z trub z plastických hmot nebo sklolaminátových pro vodovody nebo kanalizace v otevřeném výkopu dopravní vzdálenost do 15 m</t>
  </si>
  <si>
    <t>2026148080</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</si>
  <si>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</si>
  <si>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Hloubení_celkem</t>
  </si>
  <si>
    <t>hloubení rýh</t>
  </si>
  <si>
    <t>237,817</t>
  </si>
  <si>
    <t>17,955</t>
  </si>
  <si>
    <t>20,25</t>
  </si>
  <si>
    <t>84,262</t>
  </si>
  <si>
    <t>Obsyp_šachty</t>
  </si>
  <si>
    <t>12,802</t>
  </si>
  <si>
    <t>Skládka</t>
  </si>
  <si>
    <t>121,504</t>
  </si>
  <si>
    <t>Vytlačena_potrubí</t>
  </si>
  <si>
    <t>-4,19</t>
  </si>
  <si>
    <t>SO 02 - Rekonstrukce kanalizačních přípojek</t>
  </si>
  <si>
    <t>Zásyp_zpět</t>
  </si>
  <si>
    <t>137,495</t>
  </si>
  <si>
    <t>113106121</t>
  </si>
  <si>
    <t>Rozebrání dlažeb a dílců komunikací pro pěší, vozovek a ploch s přemístěním hmot na skládku na vzdálenost do 3 m nebo s naložením na dopravní prostředek komunikací pro pěší s ložem z kameniva nebo živice a s výplní spár z betonových nebo kameninových dlaždic, desek nebo tvarovek</t>
  </si>
  <si>
    <t>1287637686</t>
  </si>
  <si>
    <t xml:space="preserve">Poznámka k souboru cen:_x000d_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(kromě silničních dílců),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</si>
  <si>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(1,5*1)*1,0</t>
  </si>
  <si>
    <t>113107123</t>
  </si>
  <si>
    <t>Odstranění podkladů nebo krytů s přemístěním hmot na skládku na vzdálenost do 3 m nebo s naložením na dopravní prostředek v ploše jednotlivě do 50 m2 z kameniva hrubého drceného, o tl. vrstvy přes 200 do 300 mm</t>
  </si>
  <si>
    <t>303106444</t>
  </si>
  <si>
    <t>(1,5*2)*1,0</t>
  </si>
  <si>
    <t>((20*3,5)*1,0) "chodník</t>
  </si>
  <si>
    <t>(7*2)*1,0 "chodník</t>
  </si>
  <si>
    <t>113107130</t>
  </si>
  <si>
    <t>Odstranění podkladů nebo krytů s přemístěním hmot na skládku na vzdálenost do 3 m nebo s naložením na dopravní prostředek v ploše jednotlivě do 50 m2 z betonu prostého, o tl. vrstvy do 100 mm</t>
  </si>
  <si>
    <t>139463323</t>
  </si>
  <si>
    <t>1422023603</t>
  </si>
  <si>
    <t>((27*3,5)-(0,55)*27)*1,0</t>
  </si>
  <si>
    <t>1212256705</t>
  </si>
  <si>
    <t>((27*3,5)-(0,55)*27)*1,0"silnice</t>
  </si>
  <si>
    <t>163,65*2</t>
  </si>
  <si>
    <t>-1169471522</t>
  </si>
  <si>
    <t>"plyn</t>
  </si>
  <si>
    <t>-1875880458</t>
  </si>
  <si>
    <t>"VO</t>
  </si>
  <si>
    <t>"NN</t>
  </si>
  <si>
    <t>"sdělovací kabel</t>
  </si>
  <si>
    <t>14+8+10</t>
  </si>
  <si>
    <t>119002121</t>
  </si>
  <si>
    <t>Pomocné konstrukce při zabezpečení výkopu vodorovné pochůzné přechodová lávka do délky 2 000 mm včetně zábradlí zřízení</t>
  </si>
  <si>
    <t>1383983177</t>
  </si>
  <si>
    <t>3*27</t>
  </si>
  <si>
    <t>119002122</t>
  </si>
  <si>
    <t>Pomocné konstrukce při zabezpečení výkopu vodorovné pochůzné přechodová lávka do délky 2 000 mm včetně zábradlí odstranění</t>
  </si>
  <si>
    <t>128731045</t>
  </si>
  <si>
    <t>-1557632889</t>
  </si>
  <si>
    <t>189*2</t>
  </si>
  <si>
    <t>-1038056666</t>
  </si>
  <si>
    <t>2011504416</t>
  </si>
  <si>
    <t>-1609920090</t>
  </si>
  <si>
    <t>121101101</t>
  </si>
  <si>
    <t>Sejmutí ornice nebo lesní půdy s vodorovným přemístěním na hromady v místě upotřebení nebo na dočasné či trvalé skládky se složením, na vzdálenost do 50 m</t>
  </si>
  <si>
    <t>2007260756</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</si>
  <si>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</si>
  <si>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(4*1,5)*2,5*0,15</t>
  </si>
  <si>
    <t>88416921</t>
  </si>
  <si>
    <t>14*(1+1)*1,64</t>
  </si>
  <si>
    <t>14*(1,5+1,5)*1,64</t>
  </si>
  <si>
    <t>1*(1+1)*1,64</t>
  </si>
  <si>
    <t>27*(1,5+1,5)*1,64</t>
  </si>
  <si>
    <t>-1422460913</t>
  </si>
  <si>
    <t>(27*7)*1,0*1,64</t>
  </si>
  <si>
    <t>-(27*3,5-27*0,55)*1,0*0,55</t>
  </si>
  <si>
    <t>-(20*3,5)*1,0*0,31</t>
  </si>
  <si>
    <t>-(7*2)*1,0*0,31</t>
  </si>
  <si>
    <t>"odpočet beton</t>
  </si>
  <si>
    <t>-(2*1,5)*1,0*0,31</t>
  </si>
  <si>
    <t>"odpočet dlažby</t>
  </si>
  <si>
    <t>-(1*1,5)*1,0*0,31</t>
  </si>
  <si>
    <t>"odpočet ornice</t>
  </si>
  <si>
    <t>-(4*1,5)*1,0*0,15</t>
  </si>
  <si>
    <t>"zemina tř.t. 3 - 40%</t>
  </si>
  <si>
    <t>237,817*0,4 'Přepočtené koeficientem množství</t>
  </si>
  <si>
    <t>633742084</t>
  </si>
  <si>
    <t>Hloubení_celkem*0,4*0,5</t>
  </si>
  <si>
    <t>-601835</t>
  </si>
  <si>
    <t>"zemina tř.t. 4 - 60%</t>
  </si>
  <si>
    <t>Hloubení_celkem*0,6</t>
  </si>
  <si>
    <t>-1069399122</t>
  </si>
  <si>
    <t>Hloubení_celkem*0,6*0,5</t>
  </si>
  <si>
    <t>133201101</t>
  </si>
  <si>
    <t>Hloubení zapažených i nezapažených šachet s případným nutným přemístěním výkopku ve výkopišti v hornině tř. 3 do 100 m3</t>
  </si>
  <si>
    <t>1534905334</t>
  </si>
  <si>
    <t>27*(0,5*1*1,64)</t>
  </si>
  <si>
    <t>-(27)*(0,5*1)*0,31</t>
  </si>
  <si>
    <t>133201109</t>
  </si>
  <si>
    <t>Hloubení zapažených i nezapažených šachet s případným nutným přemístěním výkopku ve výkopišti v hornině tř. 3 Příplatek k cenám za lepivost horniny tř. 3</t>
  </si>
  <si>
    <t>250247576</t>
  </si>
  <si>
    <t>-249173207</t>
  </si>
  <si>
    <t>(27*7,5)*2*1,64</t>
  </si>
  <si>
    <t>-443317808</t>
  </si>
  <si>
    <t>-1397559061</t>
  </si>
  <si>
    <t>Hloubení_celkem*0,5</t>
  </si>
  <si>
    <t>-583368483</t>
  </si>
  <si>
    <t>Zásyp_zpět*2</t>
  </si>
  <si>
    <t>1170532142</t>
  </si>
  <si>
    <t>142370408</t>
  </si>
  <si>
    <t>-1760882058</t>
  </si>
  <si>
    <t>Hloubení_šachet+Hloubení_celkem</t>
  </si>
  <si>
    <t>1815669156</t>
  </si>
  <si>
    <t>Lože+Obsyp+Obsyp_šachty+(-Vytlačena_potrubí)</t>
  </si>
  <si>
    <t>121,504*1,8 'Přepočtené koeficientem množství</t>
  </si>
  <si>
    <t>1343829530</t>
  </si>
  <si>
    <t>Hloubení_celkem-Lože-Obsyp</t>
  </si>
  <si>
    <t>-Vytlačena_potrubí</t>
  </si>
  <si>
    <t>-(PI*0,225*0,225)*1,2*27</t>
  </si>
  <si>
    <t>1771883825</t>
  </si>
  <si>
    <t>13,8090966361801*2 'Přepočtené koeficientem množství</t>
  </si>
  <si>
    <t>1599865657</t>
  </si>
  <si>
    <t>(27*7)*1,0*(0,168+0,3)</t>
  </si>
  <si>
    <t>-(PI*0,084*0,084)*189</t>
  </si>
  <si>
    <t>817759914</t>
  </si>
  <si>
    <t>84,262*2 'Přepočtené koeficientem množství</t>
  </si>
  <si>
    <t>181301102</t>
  </si>
  <si>
    <t>Rozprostření a urovnání ornice v rovině nebo ve svahu sklonu do 1:5 při souvislé ploše do 500 m2, tl. vrstvy přes 100 do 150 mm</t>
  </si>
  <si>
    <t>1044461031</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</si>
  <si>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</si>
  <si>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(4*1,5)*2,5</t>
  </si>
  <si>
    <t>-1131503596</t>
  </si>
  <si>
    <t>1155223382</t>
  </si>
  <si>
    <t>(0,6*0,15*2+0,9*0,15*2)*1,6*16</t>
  </si>
  <si>
    <t>"stávající potrubí</t>
  </si>
  <si>
    <t>189*(PI*0,115*0,115)</t>
  </si>
  <si>
    <t>-189*(PI*0,075*0,075)</t>
  </si>
  <si>
    <t>-1919405713</t>
  </si>
  <si>
    <t>189</t>
  </si>
  <si>
    <t>426731370</t>
  </si>
  <si>
    <t>(27*7)*1,0*0,1</t>
  </si>
  <si>
    <t>27*(0,5*1*0,1)</t>
  </si>
  <si>
    <t>564861114</t>
  </si>
  <si>
    <t>Podklad ze štěrkodrti ŠD s rozprostřením a zhutněním, po zhutnění tl. 230 mm</t>
  </si>
  <si>
    <t>-1999186462</t>
  </si>
  <si>
    <t>1187688040</t>
  </si>
  <si>
    <t>((20*3,5))*1,0</t>
  </si>
  <si>
    <t>((7*2))*1,0</t>
  </si>
  <si>
    <t>(1*1,5)*1,0</t>
  </si>
  <si>
    <t>(2*1,5)*1,0</t>
  </si>
  <si>
    <t>871310320</t>
  </si>
  <si>
    <t>Montáž kanalizačního potrubí z plastů z polypropylenu PP hladkého plnostěnného SN 12 DN 150</t>
  </si>
  <si>
    <t>532280183</t>
  </si>
  <si>
    <t>286171420</t>
  </si>
  <si>
    <t>trubka kanalizační PP SN 12, dl. 3m, DN 160</t>
  </si>
  <si>
    <t>28044389</t>
  </si>
  <si>
    <t>189/3</t>
  </si>
  <si>
    <t>63*1,015 'Přepočtené koeficientem množství</t>
  </si>
  <si>
    <t>877310310</t>
  </si>
  <si>
    <t>Montáž tvarovek na kanalizačním plastovém potrubí z polypropylenu PP hladkého plnostěnného kolen DN 150</t>
  </si>
  <si>
    <t>-1130285711</t>
  </si>
  <si>
    <t>286171820</t>
  </si>
  <si>
    <t>koleno kanalizační PP SN 16 45 ° DN 150</t>
  </si>
  <si>
    <t>-1242307733</t>
  </si>
  <si>
    <t>27*1,01 'Přepočtené koeficientem množství</t>
  </si>
  <si>
    <t>877310330</t>
  </si>
  <si>
    <t>Montáž tvarovek na kanalizačním plastovém potrubí z polypropylenu PP hladkého plnostěnného spojek nebo redukcí DN 150</t>
  </si>
  <si>
    <t>-344040949</t>
  </si>
  <si>
    <t>"propojení stávajícho potrubí přípojek do šachty</t>
  </si>
  <si>
    <t>286172450</t>
  </si>
  <si>
    <t>redukce kanalizační PP DN 200/DN150</t>
  </si>
  <si>
    <t>1164213837</t>
  </si>
  <si>
    <t>877355211</t>
  </si>
  <si>
    <t>Montáž tvarovek na kanalizačním potrubí z trub z plastu z tvrdého PVC nebo z polypropylenu v otevřeném výkopu jednoosých DN 200</t>
  </si>
  <si>
    <t>-376389026</t>
  </si>
  <si>
    <t xml:space="preserve">Poznámka k souboru cen:_x000d_
1. V cenách nejsou započteny náklady na dodání tvarovek. Tvarovky se oceňují ve ve specifikaci. </t>
  </si>
  <si>
    <t>892352121</t>
  </si>
  <si>
    <t>Tlakové zkoušky vzduchem těsnícími vaky ucpávkovými DN 200</t>
  </si>
  <si>
    <t>832742039</t>
  </si>
  <si>
    <t>894812003</t>
  </si>
  <si>
    <t>Revizní a čistící šachta z polypropylenu PP pro hladké trouby DN 400 šachtové dno (DN šachty / DN trubního vedení) DN 400/150 pravý a levý přítok</t>
  </si>
  <si>
    <t>-1669323701</t>
  </si>
  <si>
    <t xml:space="preserve">Poznámka k souboru cen:_x000d_
1. V cenách jsou započteny i náklady na: a) vyrovnávací násypnou vrstvu ze štěrkopísku tl. 100 mm, b) dodání a montáž šachtového dna, trouby šachty, teleskopu a poklopu, příslušného dílu šachty, c) napojení stávajícího kanalizačního potrubí. 2. V cenách nejsou započteny náklady na: a) fixování šachty obsypem, který se oceňuje cenami souboru 174 . 0-11 Zásyp sypaninou z jakékoliv horniny, katalogu 800-1 Zemní práce části A 01. </t>
  </si>
  <si>
    <t>894812031</t>
  </si>
  <si>
    <t>Revizní a čistící šachta z polypropylenu PP pro hladké trouby DN 400 roura šachtová korugovaná bez hrdla, světlé hloubky 1000 mm</t>
  </si>
  <si>
    <t>-154871745</t>
  </si>
  <si>
    <t>894812041</t>
  </si>
  <si>
    <t>Revizní a čistící šachta z polypropylenu PP pro hladké trouby DN 400 roura šachtová korugovaná Příplatek k cenám 2031 - 2035 za uříznutí šachtové roury</t>
  </si>
  <si>
    <t>-416626527</t>
  </si>
  <si>
    <t>894812063</t>
  </si>
  <si>
    <t>Revizní a čistící šachta z polypropylenu PP pro hladké trouby DN 400 poklop litinový (pro zatížení) plný do teleskopické trubky (40 t)</t>
  </si>
  <si>
    <t>401797371</t>
  </si>
  <si>
    <t>1591280835</t>
  </si>
  <si>
    <t>-177025088</t>
  </si>
  <si>
    <t>-1793861648</t>
  </si>
  <si>
    <t>((27*3,5)-(0,55)*27)*2,0</t>
  </si>
  <si>
    <t>(20*3,5)*2,0</t>
  </si>
  <si>
    <t>((7*2))*2,0</t>
  </si>
  <si>
    <t>794122524</t>
  </si>
  <si>
    <t>2070799267</t>
  </si>
  <si>
    <t xml:space="preserve">0,383*9 "dlažba </t>
  </si>
  <si>
    <t>0,729*9 "beton kom</t>
  </si>
  <si>
    <t>(35,27+3,2)*9 "bourané potrubí</t>
  </si>
  <si>
    <t>(38,94+46,197)*9 "štěrk</t>
  </si>
  <si>
    <t>72,006*9 "asfalt</t>
  </si>
  <si>
    <t>-1107051120</t>
  </si>
  <si>
    <t>-1886195329</t>
  </si>
  <si>
    <t>0,72+35,27+3,2</t>
  </si>
  <si>
    <t>792005084</t>
  </si>
  <si>
    <t>72,006</t>
  </si>
  <si>
    <t>-484136650</t>
  </si>
  <si>
    <t>38,94+46,197</t>
  </si>
  <si>
    <t>1151388384</t>
  </si>
  <si>
    <t>100,125</t>
  </si>
  <si>
    <t>11,25</t>
  </si>
  <si>
    <t>45,978</t>
  </si>
  <si>
    <t>58,5</t>
  </si>
  <si>
    <t>-1,272</t>
  </si>
  <si>
    <t>44,169</t>
  </si>
  <si>
    <t>SO 03 - Napojení dešťových svodů</t>
  </si>
  <si>
    <t>PSV - Práce a dodávky PSV</t>
  </si>
  <si>
    <t xml:space="preserve">    721 - Zdravotechnika - vnitřní kanalizace</t>
  </si>
  <si>
    <t>1058788211</t>
  </si>
  <si>
    <t>112,5*1,0</t>
  </si>
  <si>
    <t>1774477092</t>
  </si>
  <si>
    <t>-1954862399</t>
  </si>
  <si>
    <t>-1961223069</t>
  </si>
  <si>
    <t>1136024889</t>
  </si>
  <si>
    <t>112,5*2</t>
  </si>
  <si>
    <t>414410111</t>
  </si>
  <si>
    <t>618564118</t>
  </si>
  <si>
    <t>9*(1+1)*1,2</t>
  </si>
  <si>
    <t>12*(1,5+1,5)*1,2</t>
  </si>
  <si>
    <t>9*(1,5+1,5)*1,2</t>
  </si>
  <si>
    <t>1864039569</t>
  </si>
  <si>
    <t>112,5*1,0*1,2</t>
  </si>
  <si>
    <t>-(112,5)*1,0*0,31</t>
  </si>
  <si>
    <t>100,125*0,4 'Přepočtené koeficientem množství</t>
  </si>
  <si>
    <t>1215700956</t>
  </si>
  <si>
    <t>-226163445</t>
  </si>
  <si>
    <t>-385567392</t>
  </si>
  <si>
    <t>-1476809172</t>
  </si>
  <si>
    <t>2124162786</t>
  </si>
  <si>
    <t>493156556</t>
  </si>
  <si>
    <t>-1059297266</t>
  </si>
  <si>
    <t>750468460</t>
  </si>
  <si>
    <t>-682464493</t>
  </si>
  <si>
    <t>Lože+Obsyp+(-Vytlačena_potrubí)</t>
  </si>
  <si>
    <t>58,5*1,8 'Přepočtené koeficientem množství</t>
  </si>
  <si>
    <t>-241399454</t>
  </si>
  <si>
    <t>476270297</t>
  </si>
  <si>
    <t>112,5*1,0*(0,12+0,3)</t>
  </si>
  <si>
    <t>-(PI*0,06*0,06)*112,5</t>
  </si>
  <si>
    <t>741878806</t>
  </si>
  <si>
    <t>45,978*2 'Přepočtené koeficientem množství</t>
  </si>
  <si>
    <t>-1748758901</t>
  </si>
  <si>
    <t>-1310259554</t>
  </si>
  <si>
    <t>112,5*(PI*0,088*0,088)</t>
  </si>
  <si>
    <t>-112,5*(PI*0,05*0,05)</t>
  </si>
  <si>
    <t>1253223785</t>
  </si>
  <si>
    <t>112,5</t>
  </si>
  <si>
    <t>102687777</t>
  </si>
  <si>
    <t>112,5*1,0*0,1</t>
  </si>
  <si>
    <t>-1423014740</t>
  </si>
  <si>
    <t>-1382775403</t>
  </si>
  <si>
    <t>871260310</t>
  </si>
  <si>
    <t>Montáž kanalizačního potrubí z plastů z polypropylenu PP hladkého plnostěnného SN 10 DN 100</t>
  </si>
  <si>
    <t>-1027657590</t>
  </si>
  <si>
    <t>286171100</t>
  </si>
  <si>
    <t>trubka kanalizační PP SN 10, dl. 3m, DN 100</t>
  </si>
  <si>
    <t>-975538649</t>
  </si>
  <si>
    <t>112,5/3</t>
  </si>
  <si>
    <t>37,5*1,015 'Přepočtené koeficientem množství</t>
  </si>
  <si>
    <t>877260310</t>
  </si>
  <si>
    <t>Montáž tvarovek na kanalizačním plastovém potrubí z polypropylenu PP hladkého plnostěnného kolen DN 100</t>
  </si>
  <si>
    <t>-1786089428</t>
  </si>
  <si>
    <t>22+5</t>
  </si>
  <si>
    <t>286171700</t>
  </si>
  <si>
    <t>koleno kanalizační PP SN 16 30 ° DN 100</t>
  </si>
  <si>
    <t>-2086893528</t>
  </si>
  <si>
    <t>22*1,01 'Přepočtené koeficientem množství</t>
  </si>
  <si>
    <t>286171800</t>
  </si>
  <si>
    <t>koleno kanalizační PP SN 16 45 ° DN 100</t>
  </si>
  <si>
    <t>2031837968</t>
  </si>
  <si>
    <t>877260320</t>
  </si>
  <si>
    <t>Montáž tvarovek na kanalizačním plastovém potrubí z polypropylenu PP hladkého plnostěnného odboček DN 100</t>
  </si>
  <si>
    <t>-795710108</t>
  </si>
  <si>
    <t>286172000</t>
  </si>
  <si>
    <t>odbočka kanalizační PP SN 16 45° DN 100/DN100</t>
  </si>
  <si>
    <t>-2070908495</t>
  </si>
  <si>
    <t>877270330</t>
  </si>
  <si>
    <t>Montáž tvarovek na kanalizačním plastovém potrubí z polypropylenu PP hladkého plnostěnného spojek nebo redukcí DN 125</t>
  </si>
  <si>
    <t>502688104</t>
  </si>
  <si>
    <t>286172430</t>
  </si>
  <si>
    <t>redukce kanalizační PP DN 150/DN100</t>
  </si>
  <si>
    <t>-261570696</t>
  </si>
  <si>
    <t>2142958482</t>
  </si>
  <si>
    <t>344117063</t>
  </si>
  <si>
    <t>1140780861</t>
  </si>
  <si>
    <t>-1769234698</t>
  </si>
  <si>
    <t>112,5*2,0</t>
  </si>
  <si>
    <t>-1973225885</t>
  </si>
  <si>
    <t>-2034163457</t>
  </si>
  <si>
    <t>(4,077)*9 "bourané potrubí</t>
  </si>
  <si>
    <t>(49,5)*9 "štěrk</t>
  </si>
  <si>
    <t>24,75*9 "asfalt</t>
  </si>
  <si>
    <t>100504463</t>
  </si>
  <si>
    <t>-1981039958</t>
  </si>
  <si>
    <t>4,077</t>
  </si>
  <si>
    <t>910410340</t>
  </si>
  <si>
    <t>24,75</t>
  </si>
  <si>
    <t>2115124905</t>
  </si>
  <si>
    <t>49,5</t>
  </si>
  <si>
    <t>559642527</t>
  </si>
  <si>
    <t>PSV</t>
  </si>
  <si>
    <t>Práce a dodávky PSV</t>
  </si>
  <si>
    <t>721</t>
  </si>
  <si>
    <t>Zdravotechnika - vnitřní kanalizace</t>
  </si>
  <si>
    <t>721241102</t>
  </si>
  <si>
    <t>Lapače střešních splavenin litinové DN 125</t>
  </si>
  <si>
    <t>334672656</t>
  </si>
  <si>
    <t>Hloubení_rýha</t>
  </si>
  <si>
    <t>38,025</t>
  </si>
  <si>
    <t>Hloubení_vpust</t>
  </si>
  <si>
    <t>3,5</t>
  </si>
  <si>
    <t>15,604</t>
  </si>
  <si>
    <t>37,015</t>
  </si>
  <si>
    <t>-0,776</t>
  </si>
  <si>
    <t>30,021</t>
  </si>
  <si>
    <t>SO 04 - Rekonstrukce přípojek uličních vpustí</t>
  </si>
  <si>
    <t>-319818735</t>
  </si>
  <si>
    <t>(35-(10*0,55))*1,0</t>
  </si>
  <si>
    <t>-315954622</t>
  </si>
  <si>
    <t>((35-(10*0,55))*1,0)*2</t>
  </si>
  <si>
    <t>768048178</t>
  </si>
  <si>
    <t>5*1,0</t>
  </si>
  <si>
    <t>177835627</t>
  </si>
  <si>
    <t>35*2</t>
  </si>
  <si>
    <t>1418731071</t>
  </si>
  <si>
    <t>632196980</t>
  </si>
  <si>
    <t>5*1,0*(1+1)*1,55</t>
  </si>
  <si>
    <t>5*1,0*(1,5+1,5)*1,55</t>
  </si>
  <si>
    <t>-315940468</t>
  </si>
  <si>
    <t>35*1,0*1,55</t>
  </si>
  <si>
    <t>-(35-(10*0,55))*1,0*0,55</t>
  </si>
  <si>
    <t>38,025*0,4 'Přepočtené koeficientem množství</t>
  </si>
  <si>
    <t>-1751820081</t>
  </si>
  <si>
    <t>Hloubení_rýha*0,4*0,5</t>
  </si>
  <si>
    <t>1888660181</t>
  </si>
  <si>
    <t>Hloubení_rýha*0,6</t>
  </si>
  <si>
    <t>1433288869</t>
  </si>
  <si>
    <t>Hloubení_rýha*0,6*0,5</t>
  </si>
  <si>
    <t>1452860169</t>
  </si>
  <si>
    <t>10*(1,0*1,0*1,4)</t>
  </si>
  <si>
    <t>-35031071</t>
  </si>
  <si>
    <t>Hloubení_vpust*0,5</t>
  </si>
  <si>
    <t>-980603424</t>
  </si>
  <si>
    <t>35*2,0*1,55</t>
  </si>
  <si>
    <t>2113705092</t>
  </si>
  <si>
    <t>-2033917512</t>
  </si>
  <si>
    <t>Hloubení_rýha*0,5</t>
  </si>
  <si>
    <t>-1960769439</t>
  </si>
  <si>
    <t>-1492878204</t>
  </si>
  <si>
    <t>1589049241</t>
  </si>
  <si>
    <t>-1508141020</t>
  </si>
  <si>
    <t>Hloubení_rýha+Hloubení_vpust</t>
  </si>
  <si>
    <t>1529314920</t>
  </si>
  <si>
    <t>Hloubení_rýha+Hloubení_vpust-Zásyp*0,5</t>
  </si>
  <si>
    <t>37,015*1,8 'Přepočtené koeficientem množství</t>
  </si>
  <si>
    <t>1792616656</t>
  </si>
  <si>
    <t>Hloubení_rýha-Lože-Obsyp</t>
  </si>
  <si>
    <t>-10*(PI*0,3*0,3)*1,3</t>
  </si>
  <si>
    <t>Obsyp_vpust</t>
  </si>
  <si>
    <t>-297673865</t>
  </si>
  <si>
    <t>15,0577969047485*2 'Přepočtené koeficientem množství</t>
  </si>
  <si>
    <t>-134951141</t>
  </si>
  <si>
    <t>35*1,0*(0,168+0,3)</t>
  </si>
  <si>
    <t>-35*(PI*0,084*0,084)</t>
  </si>
  <si>
    <t>1944616343</t>
  </si>
  <si>
    <t>15,604*2 'Přepočtené koeficientem množství</t>
  </si>
  <si>
    <t>-1591486542</t>
  </si>
  <si>
    <t>-202752358</t>
  </si>
  <si>
    <t>"stávající vpustě</t>
  </si>
  <si>
    <t>10*(PI*0,275*0,275)*1,4</t>
  </si>
  <si>
    <t>-10*(PI*0,225*0,225)*1,4</t>
  </si>
  <si>
    <t>35*(PI*0,14*0,14)</t>
  </si>
  <si>
    <t>-35*(PI*0,075*0,075)</t>
  </si>
  <si>
    <t>1995466952</t>
  </si>
  <si>
    <t>818190486</t>
  </si>
  <si>
    <t>35*1,0*0,1</t>
  </si>
  <si>
    <t>-580066362</t>
  </si>
  <si>
    <t>441293133</t>
  </si>
  <si>
    <t>-1418511477</t>
  </si>
  <si>
    <t>35/3</t>
  </si>
  <si>
    <t>11,667*1,015 'Přepočtené koeficientem množství</t>
  </si>
  <si>
    <t>1183058070</t>
  </si>
  <si>
    <t>10*2</t>
  </si>
  <si>
    <t>1188377712</t>
  </si>
  <si>
    <t>286171920</t>
  </si>
  <si>
    <t>koleno kanalizační PP SN 1687 ° DN 150</t>
  </si>
  <si>
    <t>733264800</t>
  </si>
  <si>
    <t>20*1,01 'Přepočtené koeficientem množství</t>
  </si>
  <si>
    <t>1239767587</t>
  </si>
  <si>
    <t>895941311</t>
  </si>
  <si>
    <t>Zřízení vpusti kanalizační uliční z betonových dílců typ UVB-50</t>
  </si>
  <si>
    <t>-898662407</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</si>
  <si>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</si>
  <si>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592238750</t>
  </si>
  <si>
    <t>koš nízký pro uliční vpusti, žárově zinkovaný plech,pro rám 500/500</t>
  </si>
  <si>
    <t>572750756</t>
  </si>
  <si>
    <t>10*1,01 'Přepočtené koeficientem množství</t>
  </si>
  <si>
    <t>592238540</t>
  </si>
  <si>
    <t>skruž betonová pro uliční vpusť s výtokovým otvorem PVC, 45x35x5 cm</t>
  </si>
  <si>
    <t>-2111838064</t>
  </si>
  <si>
    <t>592238640</t>
  </si>
  <si>
    <t>prstenec betonový pro uliční vpusť vyrovnávací 39 x 6 x 13 cm</t>
  </si>
  <si>
    <t>974372451</t>
  </si>
  <si>
    <t>592238560</t>
  </si>
  <si>
    <t>skruž betonová pro uliční vpusť horní 45x19,5x5 cm</t>
  </si>
  <si>
    <t>-1749668267</t>
  </si>
  <si>
    <t>592238520</t>
  </si>
  <si>
    <t>dno betonové pro uliční vpusť s kalovou prohlubní 45x30x5 cm</t>
  </si>
  <si>
    <t>234774837</t>
  </si>
  <si>
    <t>899204112</t>
  </si>
  <si>
    <t>Osazení mříží litinových včetně rámů a košů na bahno pro třídu zatížení D400, E600</t>
  </si>
  <si>
    <t>-984349115</t>
  </si>
  <si>
    <t xml:space="preserve">Poznámka k souboru cen:_x000d_
1. V cenách nejsou započteny náklady na dodání mříží, rámů a košů na bahno; tyto náklady se oceňují ve specifikaci. </t>
  </si>
  <si>
    <t>592238780</t>
  </si>
  <si>
    <t>mříž vtoková pro uliční vpusti 500/500 mm</t>
  </si>
  <si>
    <t>1243698414</t>
  </si>
  <si>
    <t>899204211</t>
  </si>
  <si>
    <t>Demontáž mříží litinových včetně rámů, hmotnosti jednotlivě přes 150 Kg</t>
  </si>
  <si>
    <t>1739535244</t>
  </si>
  <si>
    <t>762576780</t>
  </si>
  <si>
    <t>-2049588845</t>
  </si>
  <si>
    <t>(35-(10*0,55))*2</t>
  </si>
  <si>
    <t>-1386432186</t>
  </si>
  <si>
    <t>-716635925</t>
  </si>
  <si>
    <t>37,887*9 'Přepočtené koeficientem množství</t>
  </si>
  <si>
    <t>-1464112228</t>
  </si>
  <si>
    <t>1784727305</t>
  </si>
  <si>
    <t>5,797+2,0</t>
  </si>
  <si>
    <t>-2104722830</t>
  </si>
  <si>
    <t>12,98</t>
  </si>
  <si>
    <t>-1493808122</t>
  </si>
  <si>
    <t>17,11</t>
  </si>
  <si>
    <t>1440431374</t>
  </si>
  <si>
    <t>Fréza_300</t>
  </si>
  <si>
    <t>rozšíření rýhy +300</t>
  </si>
  <si>
    <t>191,19</t>
  </si>
  <si>
    <t>Podklad_štěrk</t>
  </si>
  <si>
    <t>349,7</t>
  </si>
  <si>
    <t>SO 05 - Komunikace</t>
  </si>
  <si>
    <t xml:space="preserve">    711 - Izolace proti vodě, vlhkosti a plynům</t>
  </si>
  <si>
    <t>113107221</t>
  </si>
  <si>
    <t>Odstranění podkladů nebo krytů s přemístěním hmot na skládku na vzdálenost do 20 m nebo s naložením na dopravní prostředek v ploše jednotlivě přes 200 m2 z kameniva hrubého drceného, o tl. vrstvy do 100 mm</t>
  </si>
  <si>
    <t>-1738288581</t>
  </si>
  <si>
    <t>"kan přípojky</t>
  </si>
  <si>
    <t>"dešťové svody</t>
  </si>
  <si>
    <t>"přípojky UV</t>
  </si>
  <si>
    <t>Provizorní_rýha</t>
  </si>
  <si>
    <t>113154233</t>
  </si>
  <si>
    <t>Frézování živičného podkladu nebo krytu s naložením na dopravní prostředek plochy přes 500 do 1 000 m2 bez překážek v trase pruhu šířky přes 1 m do 2 m, tloušťky vrstvy 50 mm</t>
  </si>
  <si>
    <t>-1204529508</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</si>
  <si>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</si>
  <si>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209,5*0,6</t>
  </si>
  <si>
    <t>((27*3,5)-(0,55)*27)*0,6</t>
  </si>
  <si>
    <t>(35-(10*0,55))*0,6</t>
  </si>
  <si>
    <t>113154263</t>
  </si>
  <si>
    <t>Frézování živičného podkladu nebo krytu s naložením na dopravní prostředek plochy přes 500 do 1 000 m2 s překážkami v trase pruhu šířky přes 1 m do 2 m, tloušťky vrstvy 50 mm</t>
  </si>
  <si>
    <t>-1572506407</t>
  </si>
  <si>
    <t>"odpočet rýha</t>
  </si>
  <si>
    <t>-209,5*1,1</t>
  </si>
  <si>
    <t>-((2*2)-(2*1,1)) "rozšíření ŠP2</t>
  </si>
  <si>
    <t>-((2*2)-(2*1,1)) "rozšíření ŠP3</t>
  </si>
  <si>
    <t>-((2*2)-(2*1,1)) "rozšíření ŠP4</t>
  </si>
  <si>
    <t>-((2*2)-(2*1,1)) "rozšíření ŠP5</t>
  </si>
  <si>
    <t>-((2*2)-(1*1,1)) "rozšíření ŠP6</t>
  </si>
  <si>
    <t>-((27*3,5)-(0,55)*27)*1,0</t>
  </si>
  <si>
    <t>-(35-(10*0,55))*1,0</t>
  </si>
  <si>
    <t>-Fréza_300</t>
  </si>
  <si>
    <t>"C3 Situace Písečná.dwg</t>
  </si>
  <si>
    <t>1610,311</t>
  </si>
  <si>
    <t>504,469 "chodník vpravo po toku</t>
  </si>
  <si>
    <t>364,676"chodní vlevo po toku</t>
  </si>
  <si>
    <t>113201112</t>
  </si>
  <si>
    <t>Vytrhání obrub s vybouráním lože, s přemístěním hmot na skládku na vzdálenost do 3 m nebo s naložením na dopravní prostředek silničních ležatých</t>
  </si>
  <si>
    <t>-877406333</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</si>
  <si>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</si>
  <si>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(0,540+0,523+0,530+0,529+0,510+0,546+0,521+0,535+0,536+0,212+0,317+0,362)+204,048"po toku levá strana</t>
  </si>
  <si>
    <t>(0,470+0,487+0,473+0,476+0,483+0,466+0,047)+213,727 "po toku pravá strana</t>
  </si>
  <si>
    <t>(0,540+0,523+0,530+0,529+0,510+0,546+0,521+0,535+0,536+0,212+0,317+0,362)+204,048"po toku levá strana přídlažba</t>
  </si>
  <si>
    <t>(0,470+0,487+0,473+0,476+0,483+0,466+0,047)+213,727 "po toku pravá strana přídlažba</t>
  </si>
  <si>
    <t>132312102</t>
  </si>
  <si>
    <t>Hloubení zapažených i nezapažených rýh šířky do 600 mm ručním nebo pneumatickým nářadím s urovnáním dna do předepsaného profilu a spádu v horninách tř. 4 nesoudržných</t>
  </si>
  <si>
    <t>-417793007</t>
  </si>
  <si>
    <t xml:space="preserve">Poznámka k souboru cen:_x000d_
1. V cenách jsou započteny i náklady na přehození výkopku na přilehlém terénu na vzdálenost do 3 m od podélné osy rýhy nebo naložení výkopku na dopravní prostředek. 2. V cenách 12-2101 až 41-2102 jsou započteny i náklady na i svislý přesun horniny po házečkách do 2 metrů. </t>
  </si>
  <si>
    <t>"výkop pro nopovou fólii</t>
  </si>
  <si>
    <t>(3,770+194,353+211,632)*0,3*0,4</t>
  </si>
  <si>
    <t>-637977945</t>
  </si>
  <si>
    <t>561031111</t>
  </si>
  <si>
    <t>Zřízení podkladu ze zeminy upravené hydraulickými pojivy vápnem, cementem nebo směsnými pojivy (materiál ve specifikaci) s rozprostřením, promísením, vlhčením, zhutněním a ošetřením vodou plochy do 1 000 m2, tloušťka po zhutnění přes 200 do 250 mm</t>
  </si>
  <si>
    <t>1451489316</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</si>
  <si>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</si>
  <si>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585301700</t>
  </si>
  <si>
    <t>vápno nehašené CL 90-Q standardní</t>
  </si>
  <si>
    <t>1032126425</t>
  </si>
  <si>
    <t>(869,145*0,23*2,2)*0,03</t>
  </si>
  <si>
    <t>564851111</t>
  </si>
  <si>
    <t>Podklad ze štěrkodrti ŠD s rozprostřením a zhutněním, po zhutnění tl. 150 mm</t>
  </si>
  <si>
    <t>-515948053</t>
  </si>
  <si>
    <t>564861111</t>
  </si>
  <si>
    <t>Podklad ze štěrkodrti ŠD s rozprostřením a zhutněním, po zhutnění tl. 200 mm</t>
  </si>
  <si>
    <t>-202813145</t>
  </si>
  <si>
    <t>-1923967723</t>
  </si>
  <si>
    <t>"chodník přípojky</t>
  </si>
  <si>
    <t>565175111</t>
  </si>
  <si>
    <t>Asfaltový beton vrstva podkladní ACP 16 (obalované kamenivo střednězrnné - OKS) s rozprostřením a zhutněním v pruhu šířky do 3 m, po zhutnění tl. 100 mm</t>
  </si>
  <si>
    <t>-1986408414</t>
  </si>
  <si>
    <t xml:space="preserve">Poznámka k souboru cen:_x000d_
1. ČSN EN 13108-1 připouští pro ACP 16 pouze tl. 50 až 80 mm. </t>
  </si>
  <si>
    <t>573111112</t>
  </si>
  <si>
    <t>Postřik infiltrační PI z asfaltu silničního s posypem kamenivem, v množství 1,00 kg/m2</t>
  </si>
  <si>
    <t>665096012</t>
  </si>
  <si>
    <t>573231108</t>
  </si>
  <si>
    <t>Postřik spojovací PS bez posypu kamenivem ze silniční emulze, v množství 0,50 kg/m2</t>
  </si>
  <si>
    <t>-152448740</t>
  </si>
  <si>
    <t>577144121</t>
  </si>
  <si>
    <t>Asfaltový beton vrstva obrusná ACO 11 (ABS) s rozprostřením a se zhutněním z nemodifikovaného asfaltu v pruhu šířky přes 3 m tř. I, po zhutnění tl. 50 mm</t>
  </si>
  <si>
    <t>14657876</t>
  </si>
  <si>
    <t xml:space="preserve">Poznámka k souboru cen:_x000d_
1. ČSN EN 13108-1 připouští pro ACO 11 pouze tl. 35 až 50 mm. </t>
  </si>
  <si>
    <t>577145112</t>
  </si>
  <si>
    <t>Asfaltový beton vrstva ložní ACL 16 (ABH) s rozprostřením a zhutněním z nemodifikovaného asfaltu v pruhu šířky do 3 m, po zhutnění tl. 50 mm</t>
  </si>
  <si>
    <t>480359657</t>
  </si>
  <si>
    <t xml:space="preserve">Poznámka k souboru cen:_x000d_
1. ČSN EN 13108-1 připouští pro ACL 16 pouze tl. 50 až 70 mm. </t>
  </si>
  <si>
    <t>596211113</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</si>
  <si>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</si>
  <si>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-78686438</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</si>
  <si>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</si>
  <si>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-(15,621+14,749+16,362+13,575+12,503+24,994+12,812+7,752+3,68+10,734+12,206+8,956+20,99+26,316+11,114)"dlažba tl. 80mm</t>
  </si>
  <si>
    <t>592453080</t>
  </si>
  <si>
    <t>dlažba skladebná betonová základní 20 x 10 x 6 cm přírodní</t>
  </si>
  <si>
    <t>-485828607</t>
  </si>
  <si>
    <t>-(15,621+14,749+16,362+13,575+12,503+24,994+12,812+7,752+3,68+10,734+12,206+8,956+20,99+26,316+11,114)</t>
  </si>
  <si>
    <t>-(0,540+0,523+0,530+0,529+0,510+0,546+0,521+0,535+0,536+0,212+0,317+0,362)*2*0,5"po toku levá strana nevidomá</t>
  </si>
  <si>
    <t>-(0,470+0,487+0,473+0,476+0,483+0,466+0,047)*2*0,5 "po toku pravá strana nevidomá</t>
  </si>
  <si>
    <t>648,218*1,01 'Přepočtené koeficientem množství</t>
  </si>
  <si>
    <t>592452670</t>
  </si>
  <si>
    <t>dlažba skladebná betonová základní pro nevidomé 20 x 10 x 6 cm barevná</t>
  </si>
  <si>
    <t>-911635791</t>
  </si>
  <si>
    <t>(0,540+0,523+0,530+0,529+0,510+0,546+0,521+0,535+0,536+0,212+0,317+0,362)*2*0,5"po toku levá strana</t>
  </si>
  <si>
    <t>(0,470+0,487+0,473+0,476+0,483+0,466+0,047)*2*0,5 "po toku pravá strana</t>
  </si>
  <si>
    <t>8,563*1,01 'Přepočtené koeficientem množství</t>
  </si>
  <si>
    <t>596211211</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</si>
  <si>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přes 50 do 100 m2</t>
  </si>
  <si>
    <t>-683336052</t>
  </si>
  <si>
    <t>15,621+14,749+16,362+13,575+12,503+24,994+12,812+7,752+3,68+10,734+12,206+8,956+20,99+26,316+11,114</t>
  </si>
  <si>
    <t>592453110</t>
  </si>
  <si>
    <t>dlažba skladebná betonová základní 20 x 10 x 8 cm přírodní</t>
  </si>
  <si>
    <t>-1227652764</t>
  </si>
  <si>
    <t>212,364*1,01 'Přepočtené koeficientem množství</t>
  </si>
  <si>
    <t>915491211</t>
  </si>
  <si>
    <t>Osazení vodicího proužku z betonových prefabrikovaných desek tl. do 120 mm do lože z cementové malty tl. 20 mm, s vyplněním a zatřením spár cementovou maltou s podkladní vrstvou z betonu prostého tř. C 12/15 tl. 50 až 100 mm šířka proužku 250 mm</t>
  </si>
  <si>
    <t>-53845025</t>
  </si>
  <si>
    <t xml:space="preserve">Poznámka k souboru cen:_x000d_
1. V cenách nejsou započteny náklady na: a) příp. nutné zemní práce, které se oceňují cenami katalogu 800-1 Zemní práce, b) příp. nutné bourání (rozebrání) vozovky, které se oceňuje cenami části B 01 tohoto katalogu, c) vyplnění spár mezi krytem vozovky a vodicím proužkem, které se oceňuje cenami souboru cen 599 . 4-11 Vyplnění spár mezi silničními dílci, d) dodání prefabrikovaných desek, které se oceňuje ve specifikaci. </t>
  </si>
  <si>
    <t>592185840</t>
  </si>
  <si>
    <t>přídlažba 50x25x8 cm</t>
  </si>
  <si>
    <t>392696185</t>
  </si>
  <si>
    <t>426,338*1,01 'Přepočtené koeficientem množství</t>
  </si>
  <si>
    <t>916241113</t>
  </si>
  <si>
    <t>Osazení obrubníku kamenného se zřízením lože, s vyplněním a zatřením spár cementovou maltou ležatého s boční opěrou z betonu prostého tř. C 12/15, do lože z betonu prostého téže značky</t>
  </si>
  <si>
    <t>1507077379</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</si>
  <si>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</si>
  <si>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583803140</t>
  </si>
  <si>
    <t>obrubník kamenný přímý, žula, 30x20</t>
  </si>
  <si>
    <t>1593632086</t>
  </si>
  <si>
    <t>919731122</t>
  </si>
  <si>
    <t>Zarovnání styčné plochy podkladu nebo krytu podél vybourané části komunikace nebo zpevněné plochy živičné tl. přes 50 do 100 mm</t>
  </si>
  <si>
    <t>-1079902027</t>
  </si>
  <si>
    <t xml:space="preserve">Poznámka k souboru cen:_x000d_
1. Pro volbu cen je rozhodující maximální tloušťka zarovnané styčné plochy. 2. Náklady na vodorovné přemístění suti zbylé po zarovnání styčné plochy se samostatně neoceňují, tyto náklady jsou započteny ve vodorovném přemístění suti prováděném při odstraňování podkladů nebo krytů. </t>
  </si>
  <si>
    <t>(2*4)-(2*1,1) "rozšíření ŠP2</t>
  </si>
  <si>
    <t>(2*4)-(2*1,1) "rozšíření ŠP3</t>
  </si>
  <si>
    <t>(2*4)-(2*1,1) "rozšíření ŠP4</t>
  </si>
  <si>
    <t>(2*4)-(2*1,1) "rozšíření ŠP5</t>
  </si>
  <si>
    <t>(2*4)-(1*1,1) "rozšíření ŠP6</t>
  </si>
  <si>
    <t>(35-(10*0,55))*2,0</t>
  </si>
  <si>
    <t>919732221</t>
  </si>
  <si>
    <t>Styčná pracovní spára při napojení nového živičného povrchu na stávající se zalitím za tepla modifikovanou asfaltovou hmotou s posypem vápenným hydrátem šířky do 15 mm, hloubky do 25 mm bez prořezání spáry</t>
  </si>
  <si>
    <t>-382862971</t>
  </si>
  <si>
    <t xml:space="preserve">Poznámka k souboru cen:_x000d_
1. V cenách jsou započteny i náklady na vyčištění spár, na impregnaci a zalití spár včetně dodání hmot. </t>
  </si>
  <si>
    <t>"Příčná</t>
  </si>
  <si>
    <t>2*7,0</t>
  </si>
  <si>
    <t>"Okružní</t>
  </si>
  <si>
    <t>938909611</t>
  </si>
  <si>
    <t>Čištění krajnic odstraněním nánosu (ulehlého, popř. zaježděného) naneseného vlivem silničního provozu, s přemístěním na hromady na vzdálenost do 50 m nebo s naložením na dopravní prostředek, ale bez složení průměrné tloušťky do 100 mm</t>
  </si>
  <si>
    <t>-1988890255</t>
  </si>
  <si>
    <t xml:space="preserve">Poznámka k souboru cen:_x000d_
1. V cenách nejsou započteny náklady na vodorovnou dopravu odstraněného materiálu, která se oceňuje cenami souboru cen 997 22-15 Vodorovná doprava suti. </t>
  </si>
  <si>
    <t>"čištění povrchu po fréze</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</si>
  <si>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</si>
  <si>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</si>
  <si>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-3898255</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</si>
  <si>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</si>
  <si>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-956321862</t>
  </si>
  <si>
    <t>1355946582</t>
  </si>
  <si>
    <t>(748,251-247,276)*9</t>
  </si>
  <si>
    <t>247,276*4 "uskladnění obrub a přídlažby v areálu TS města</t>
  </si>
  <si>
    <t>-1089878180</t>
  </si>
  <si>
    <t>1074066941</t>
  </si>
  <si>
    <t>24,472+248,136</t>
  </si>
  <si>
    <t>1536332160</t>
  </si>
  <si>
    <t>93,619+134,747</t>
  </si>
  <si>
    <t>998225111</t>
  </si>
  <si>
    <t>Přesun hmot pro komunikace s krytem z kameniva, monolitickým betonovým nebo živičným dopravní vzdálenost do 200 m jakékoliv délky objektu</t>
  </si>
  <si>
    <t>-1213316133</t>
  </si>
  <si>
    <t xml:space="preserve">Poznámka k souboru cen:_x000d_
1. Ceny lze použít i pro plochy letišť s krytem monolitickým betonovým nebo živičným. </t>
  </si>
  <si>
    <t>998225192</t>
  </si>
  <si>
    <t>Přesun hmot pro komunikace s krytem z kameniva, monolitickým betonovým nebo živičným Příplatek k ceně za zvětšený přesun přes vymezenou největší dopravní vzdálenost do 2000 m</t>
  </si>
  <si>
    <t>-1306183489</t>
  </si>
  <si>
    <t>711</t>
  </si>
  <si>
    <t>Izolace proti vodě, vlhkosti a plynům</t>
  </si>
  <si>
    <t>711161302</t>
  </si>
  <si>
    <t>Izolace proti zemní vlhkosti nopovými foliemi základů nebo stěn pro běžné podmínky tloušťky 0,4 mm, šířky 1,0 m</t>
  </si>
  <si>
    <t>1630171384</t>
  </si>
  <si>
    <t xml:space="preserve">Poznámka k souboru cen:_x000d_
1. V cenách -1302 až -1361 nejsou započteny náklady na ukončení izolace lištou. 2. Prostupy izolací se oceňují cenami souboru 711 76 - Provedení detailů fóliemi. </t>
  </si>
  <si>
    <t>(3,770+194,353+211,632)*0,400</t>
  </si>
  <si>
    <t>711161382</t>
  </si>
  <si>
    <t>Izolace proti zemní vlhkosti nopovými foliemi ukončení izolace lištou provětrávací</t>
  </si>
  <si>
    <t>-109099794</t>
  </si>
  <si>
    <t>(3,770+194,353+211,632)</t>
  </si>
  <si>
    <t>SO 06 - Vedlejší rozpočtové náklady</t>
  </si>
  <si>
    <t>VRN - Vedlejší rozpočtové náklady</t>
  </si>
  <si>
    <t xml:space="preserve">    VRN1 - Průzkumné, geodetické a projektové práce</t>
  </si>
  <si>
    <t xml:space="preserve">    VRN3 - Zařízení staveniště</t>
  </si>
  <si>
    <t xml:space="preserve">    VRN4 - Inženýrská činnost</t>
  </si>
  <si>
    <t>VRN</t>
  </si>
  <si>
    <t>VRN1</t>
  </si>
  <si>
    <t>Průzkumné, geodetické a projektové práce</t>
  </si>
  <si>
    <t>012203000</t>
  </si>
  <si>
    <t>Průzkumné, geodetické a projektové práce geodetické práce při provádění stavby</t>
  </si>
  <si>
    <t>…</t>
  </si>
  <si>
    <t>1024</t>
  </si>
  <si>
    <t>-928737470</t>
  </si>
  <si>
    <t>012303000</t>
  </si>
  <si>
    <t>Průzkumné, geodetické a projektové práce geodetické práce po výstavbě</t>
  </si>
  <si>
    <t>291210007</t>
  </si>
  <si>
    <t>012403000</t>
  </si>
  <si>
    <t>Průzkumné, geodetické a projektové práce geodetické práce kartografické práce</t>
  </si>
  <si>
    <t>1694752751</t>
  </si>
  <si>
    <t>013254000</t>
  </si>
  <si>
    <t>Průzkumné, geodetické a projektové práce projektové práce dokumentace stavby (výkresová a textová) skutečného provedení stavby</t>
  </si>
  <si>
    <t>1040075133</t>
  </si>
  <si>
    <t>VRN3</t>
  </si>
  <si>
    <t>Zařízení staveniště</t>
  </si>
  <si>
    <t>032103000</t>
  </si>
  <si>
    <t>Zařízení staveniště vybavení staveniště náklady na stavební buňky</t>
  </si>
  <si>
    <t>-148701662</t>
  </si>
  <si>
    <t>032203000</t>
  </si>
  <si>
    <t>Zařízení staveniště vybavení staveniště pronájem ploch staveniště</t>
  </si>
  <si>
    <t>1450463833</t>
  </si>
  <si>
    <t>032903000</t>
  </si>
  <si>
    <t>Zařízení staveniště vybavení staveniště náklady na provoz a údržbu vybavení staveniště</t>
  </si>
  <si>
    <t>-1201691331</t>
  </si>
  <si>
    <t>034303000</t>
  </si>
  <si>
    <t>Zařízení staveniště zabezpečení staveniště dopravní značení na staveništi</t>
  </si>
  <si>
    <t>378451277</t>
  </si>
  <si>
    <t>034503000</t>
  </si>
  <si>
    <t>Zařízení staveniště zabezpečení staveniště informační tabule</t>
  </si>
  <si>
    <t>-1283511810</t>
  </si>
  <si>
    <t>039103000</t>
  </si>
  <si>
    <t>Zařízení staveniště zrušení zařízení staveniště rozebrání, bourání a odvoz</t>
  </si>
  <si>
    <t>1405650163</t>
  </si>
  <si>
    <t>VRN4</t>
  </si>
  <si>
    <t>Inženýrská činnost</t>
  </si>
  <si>
    <t>042503000</t>
  </si>
  <si>
    <t>Inženýrská činnost posudky plán BOZP na staveništi</t>
  </si>
  <si>
    <t>485706104</t>
  </si>
  <si>
    <t>043134000</t>
  </si>
  <si>
    <t>Inženýrská činnost zkoušky a ostatní měření zkoušky zátěžové</t>
  </si>
  <si>
    <t>-1569495854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</si>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</sst>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color rgb="FF0000A8"/>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7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14"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7"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4" fillId="0" borderId="5"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0" fillId="0" borderId="0" xfId="0" applyFont="1" applyAlignment="1" applyProtection="1">
      <alignment horizontal="center" vertical="center"/>
    </xf>
    <xf numFmtId="0" fontId="4" fillId="0" borderId="5" xfId="0" applyFont="1" applyBorder="1" applyAlignment="1">
      <alignment vertical="center"/>
    </xf>
    <xf numFmtId="4" fontId="31" fillId="0" borderId="18"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9" xfId="0" applyNumberFormat="1" applyFont="1" applyBorder="1" applyAlignment="1" applyProtection="1">
      <alignment vertical="center"/>
    </xf>
    <xf numFmtId="0" fontId="4" fillId="0" borderId="0" xfId="0" applyFont="1" applyAlignment="1">
      <alignment horizontal="lef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0" fillId="0" borderId="0" xfId="0" applyProtection="1">
      <protection locked="0"/>
    </xf>
    <xf numFmtId="0" fontId="14" fillId="2" borderId="0" xfId="0" applyFont="1" applyFill="1" applyAlignment="1">
      <alignment vertical="center"/>
    </xf>
    <xf numFmtId="0" fontId="15" fillId="2" borderId="0" xfId="0" applyFont="1" applyFill="1" applyAlignment="1">
      <alignment horizontal="left" vertical="center"/>
    </xf>
    <xf numFmtId="0" fontId="32" fillId="2" borderId="0" xfId="1" applyFont="1" applyFill="1" applyAlignment="1">
      <alignment vertical="center"/>
    </xf>
    <xf numFmtId="0" fontId="14" fillId="2" borderId="0" xfId="0" applyFont="1" applyFill="1" applyAlignment="1" applyProtection="1">
      <alignment vertical="center"/>
      <protection locked="0"/>
    </xf>
    <xf numFmtId="0" fontId="33"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4"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0" fillId="0" borderId="0" xfId="0" applyFont="1" applyAlignment="1" applyProtection="1">
      <alignment horizontal="left" vertical="center" wrapText="1"/>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5" fillId="0" borderId="16" xfId="0" applyNumberFormat="1" applyFont="1" applyBorder="1" applyAlignment="1" applyProtection="1"/>
    <xf numFmtId="166" fontId="35" fillId="0" borderId="17" xfId="0" applyNumberFormat="1" applyFont="1" applyBorder="1" applyAlignment="1" applyProtection="1"/>
    <xf numFmtId="4" fontId="36"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39" fillId="0" borderId="28" xfId="0" applyFont="1" applyBorder="1" applyAlignment="1" applyProtection="1">
      <alignment horizontal="center" vertical="center"/>
    </xf>
    <xf numFmtId="49" fontId="39" fillId="0" borderId="28" xfId="0" applyNumberFormat="1" applyFont="1" applyBorder="1" applyAlignment="1" applyProtection="1">
      <alignment horizontal="left" vertical="center" wrapText="1"/>
    </xf>
    <xf numFmtId="0" fontId="39" fillId="0" borderId="28" xfId="0" applyFont="1" applyBorder="1" applyAlignment="1" applyProtection="1">
      <alignment horizontal="left" vertical="center" wrapText="1"/>
    </xf>
    <xf numFmtId="0" fontId="39" fillId="0" borderId="28" xfId="0" applyFont="1" applyBorder="1" applyAlignment="1" applyProtection="1">
      <alignment horizontal="center" vertical="center" wrapText="1"/>
    </xf>
    <xf numFmtId="167" fontId="39" fillId="0" borderId="28" xfId="0" applyNumberFormat="1" applyFont="1" applyBorder="1" applyAlignment="1" applyProtection="1">
      <alignment vertical="center"/>
    </xf>
    <xf numFmtId="4" fontId="39" fillId="3" borderId="28" xfId="0" applyNumberFormat="1" applyFont="1" applyFill="1" applyBorder="1" applyAlignment="1" applyProtection="1">
      <alignment vertical="center"/>
      <protection locked="0"/>
    </xf>
    <xf numFmtId="4" fontId="39" fillId="0" borderId="28" xfId="0" applyNumberFormat="1" applyFont="1" applyBorder="1" applyAlignment="1" applyProtection="1">
      <alignment vertical="center"/>
    </xf>
    <xf numFmtId="0" fontId="39" fillId="0" borderId="5" xfId="0" applyFont="1" applyBorder="1" applyAlignment="1">
      <alignment vertical="center"/>
    </xf>
    <xf numFmtId="0" fontId="39" fillId="3" borderId="28"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0" fillId="0" borderId="0" xfId="0" applyAlignment="1">
      <alignment vertical="top"/>
      <protection locked="0"/>
    </xf>
    <xf numFmtId="0" fontId="40" fillId="0" borderId="29" xfId="0" applyFont="1" applyBorder="1" applyAlignment="1">
      <alignment vertical="center" wrapText="1"/>
      <protection locked="0"/>
    </xf>
    <xf numFmtId="0" fontId="40" fillId="0" borderId="30" xfId="0" applyFont="1" applyBorder="1" applyAlignment="1">
      <alignment vertical="center" wrapText="1"/>
      <protection locked="0"/>
    </xf>
    <xf numFmtId="0" fontId="40" fillId="0" borderId="31" xfId="0" applyFont="1" applyBorder="1" applyAlignment="1">
      <alignment vertical="center" wrapText="1"/>
      <protection locked="0"/>
    </xf>
    <xf numFmtId="0" fontId="40" fillId="0" borderId="32" xfId="0" applyFont="1" applyBorder="1" applyAlignment="1">
      <alignment horizontal="center" vertical="center" wrapText="1"/>
      <protection locked="0"/>
    </xf>
    <xf numFmtId="0" fontId="41" fillId="0" borderId="1" xfId="0" applyFont="1" applyBorder="1" applyAlignment="1">
      <alignment horizontal="center" vertical="center" wrapText="1"/>
      <protection locked="0"/>
    </xf>
    <xf numFmtId="0" fontId="40" fillId="0" borderId="33" xfId="0" applyFont="1" applyBorder="1" applyAlignment="1">
      <alignment horizontal="center" vertical="center" wrapText="1"/>
      <protection locked="0"/>
    </xf>
    <xf numFmtId="0" fontId="40" fillId="0" borderId="32" xfId="0" applyFont="1" applyBorder="1" applyAlignment="1">
      <alignment vertical="center" wrapText="1"/>
      <protection locked="0"/>
    </xf>
    <xf numFmtId="0" fontId="42" fillId="0" borderId="34" xfId="0" applyFont="1" applyBorder="1" applyAlignment="1">
      <alignment horizontal="left" wrapText="1"/>
      <protection locked="0"/>
    </xf>
    <xf numFmtId="0" fontId="40" fillId="0" borderId="33" xfId="0" applyFont="1" applyBorder="1" applyAlignment="1">
      <alignment vertical="center" wrapText="1"/>
      <protection locked="0"/>
    </xf>
    <xf numFmtId="0" fontId="42" fillId="0" borderId="1" xfId="0" applyFont="1" applyBorder="1" applyAlignment="1">
      <alignment horizontal="left" vertical="center" wrapText="1"/>
      <protection locked="0"/>
    </xf>
    <xf numFmtId="0" fontId="43" fillId="0" borderId="1" xfId="0" applyFont="1" applyBorder="1" applyAlignment="1">
      <alignment horizontal="left" vertical="center" wrapText="1"/>
      <protection locked="0"/>
    </xf>
    <xf numFmtId="0" fontId="43" fillId="0" borderId="32" xfId="0" applyFont="1" applyBorder="1" applyAlignment="1">
      <alignment vertical="center" wrapText="1"/>
      <protection locked="0"/>
    </xf>
    <xf numFmtId="0" fontId="43" fillId="0" borderId="1" xfId="0" applyFont="1" applyBorder="1" applyAlignment="1">
      <alignment vertical="center" wrapText="1"/>
      <protection locked="0"/>
    </xf>
    <xf numFmtId="0" fontId="43" fillId="0" borderId="1" xfId="0" applyFont="1" applyBorder="1" applyAlignment="1">
      <alignment vertical="center"/>
      <protection locked="0"/>
    </xf>
    <xf numFmtId="0" fontId="43" fillId="0" borderId="1" xfId="0" applyFont="1" applyBorder="1" applyAlignment="1">
      <alignment horizontal="left" vertical="center"/>
      <protection locked="0"/>
    </xf>
    <xf numFmtId="49" fontId="43" fillId="0" borderId="1" xfId="0" applyNumberFormat="1" applyFont="1" applyBorder="1" applyAlignment="1">
      <alignment horizontal="left" vertical="center" wrapText="1"/>
      <protection locked="0"/>
    </xf>
    <xf numFmtId="49" fontId="43" fillId="0" borderId="1" xfId="0" applyNumberFormat="1" applyFont="1" applyBorder="1" applyAlignment="1">
      <alignment vertical="center" wrapText="1"/>
      <protection locked="0"/>
    </xf>
    <xf numFmtId="0" fontId="40" fillId="0" borderId="35" xfId="0" applyFont="1" applyBorder="1" applyAlignment="1">
      <alignment vertical="center" wrapText="1"/>
      <protection locked="0"/>
    </xf>
    <xf numFmtId="0" fontId="44" fillId="0" borderId="34" xfId="0" applyFont="1" applyBorder="1" applyAlignment="1">
      <alignment vertical="center" wrapText="1"/>
      <protection locked="0"/>
    </xf>
    <xf numFmtId="0" fontId="40" fillId="0" borderId="36" xfId="0" applyFont="1" applyBorder="1" applyAlignment="1">
      <alignment vertical="center" wrapText="1"/>
      <protection locked="0"/>
    </xf>
    <xf numFmtId="0" fontId="40" fillId="0" borderId="1" xfId="0" applyFont="1" applyBorder="1" applyAlignment="1">
      <alignment vertical="top"/>
      <protection locked="0"/>
    </xf>
    <xf numFmtId="0" fontId="40" fillId="0" borderId="0" xfId="0" applyFont="1" applyAlignment="1">
      <alignment vertical="top"/>
      <protection locked="0"/>
    </xf>
    <xf numFmtId="0" fontId="40" fillId="0" borderId="29" xfId="0" applyFont="1" applyBorder="1" applyAlignment="1">
      <alignment horizontal="left" vertical="center"/>
      <protection locked="0"/>
    </xf>
    <xf numFmtId="0" fontId="40" fillId="0" borderId="30" xfId="0" applyFont="1" applyBorder="1" applyAlignment="1">
      <alignment horizontal="left" vertical="center"/>
      <protection locked="0"/>
    </xf>
    <xf numFmtId="0" fontId="40" fillId="0" borderId="31" xfId="0" applyFont="1" applyBorder="1" applyAlignment="1">
      <alignment horizontal="left" vertical="center"/>
      <protection locked="0"/>
    </xf>
    <xf numFmtId="0" fontId="40" fillId="0" borderId="32" xfId="0" applyFont="1" applyBorder="1" applyAlignment="1">
      <alignment horizontal="left" vertical="center"/>
      <protection locked="0"/>
    </xf>
    <xf numFmtId="0" fontId="41" fillId="0" borderId="1" xfId="0" applyFont="1" applyBorder="1" applyAlignment="1">
      <alignment horizontal="center" vertical="center"/>
      <protection locked="0"/>
    </xf>
    <xf numFmtId="0" fontId="40" fillId="0" borderId="33" xfId="0" applyFont="1" applyBorder="1" applyAlignment="1">
      <alignment horizontal="left" vertical="center"/>
      <protection locked="0"/>
    </xf>
    <xf numFmtId="0" fontId="42" fillId="0" borderId="1" xfId="0" applyFont="1" applyBorder="1" applyAlignment="1">
      <alignment horizontal="left" vertical="center"/>
      <protection locked="0"/>
    </xf>
    <xf numFmtId="0" fontId="45" fillId="0" borderId="0" xfId="0" applyFont="1" applyAlignment="1">
      <alignment horizontal="left" vertical="center"/>
      <protection locked="0"/>
    </xf>
    <xf numFmtId="0" fontId="42" fillId="0" borderId="34" xfId="0" applyFont="1" applyBorder="1" applyAlignment="1">
      <alignment horizontal="left" vertical="center"/>
      <protection locked="0"/>
    </xf>
    <xf numFmtId="0" fontId="42" fillId="0" borderId="34" xfId="0" applyFont="1" applyBorder="1" applyAlignment="1">
      <alignment horizontal="center" vertical="center"/>
      <protection locked="0"/>
    </xf>
    <xf numFmtId="0" fontId="45" fillId="0" borderId="34" xfId="0" applyFont="1" applyBorder="1" applyAlignment="1">
      <alignment horizontal="left" vertical="center"/>
      <protection locked="0"/>
    </xf>
    <xf numFmtId="0" fontId="46"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3" fillId="0" borderId="1" xfId="0" applyFont="1" applyBorder="1" applyAlignment="1">
      <alignment horizontal="center" vertical="center"/>
      <protection locked="0"/>
    </xf>
    <xf numFmtId="0" fontId="43" fillId="0" borderId="32" xfId="0" applyFont="1" applyBorder="1" applyAlignment="1">
      <alignment horizontal="left" vertical="center"/>
      <protection locked="0"/>
    </xf>
    <xf numFmtId="0" fontId="43" fillId="0" borderId="1" xfId="0" applyFont="1" applyFill="1" applyBorder="1" applyAlignment="1">
      <alignment horizontal="left" vertical="center"/>
      <protection locked="0"/>
    </xf>
    <xf numFmtId="0" fontId="43" fillId="0" borderId="1" xfId="0" applyFont="1" applyFill="1" applyBorder="1" applyAlignment="1">
      <alignment horizontal="center" vertical="center"/>
      <protection locked="0"/>
    </xf>
    <xf numFmtId="0" fontId="40" fillId="0" borderId="35" xfId="0" applyFont="1" applyBorder="1" applyAlignment="1">
      <alignment horizontal="left" vertical="center"/>
      <protection locked="0"/>
    </xf>
    <xf numFmtId="0" fontId="44" fillId="0" borderId="34" xfId="0" applyFont="1" applyBorder="1" applyAlignment="1">
      <alignment horizontal="left" vertical="center"/>
      <protection locked="0"/>
    </xf>
    <xf numFmtId="0" fontId="40" fillId="0" borderId="36" xfId="0" applyFont="1" applyBorder="1" applyAlignment="1">
      <alignment horizontal="left" vertical="center"/>
      <protection locked="0"/>
    </xf>
    <xf numFmtId="0" fontId="40"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5" fillId="0" borderId="1" xfId="0" applyFont="1" applyBorder="1" applyAlignment="1">
      <alignment horizontal="left" vertical="center"/>
      <protection locked="0"/>
    </xf>
    <xf numFmtId="0" fontId="43" fillId="0" borderId="34" xfId="0" applyFont="1" applyBorder="1" applyAlignment="1">
      <alignment horizontal="left" vertical="center"/>
      <protection locked="0"/>
    </xf>
    <xf numFmtId="0" fontId="40" fillId="0" borderId="1" xfId="0" applyFont="1" applyBorder="1" applyAlignment="1">
      <alignment horizontal="left" vertical="center" wrapText="1"/>
      <protection locked="0"/>
    </xf>
    <xf numFmtId="0" fontId="43" fillId="0" borderId="1" xfId="0" applyFont="1" applyBorder="1" applyAlignment="1">
      <alignment horizontal="center" vertical="center" wrapText="1"/>
      <protection locked="0"/>
    </xf>
    <xf numFmtId="0" fontId="40" fillId="0" borderId="29" xfId="0" applyFont="1" applyBorder="1" applyAlignment="1">
      <alignment horizontal="left" vertical="center" wrapText="1"/>
      <protection locked="0"/>
    </xf>
    <xf numFmtId="0" fontId="40" fillId="0" borderId="30" xfId="0" applyFont="1" applyBorder="1" applyAlignment="1">
      <alignment horizontal="left" vertical="center" wrapText="1"/>
      <protection locked="0"/>
    </xf>
    <xf numFmtId="0" fontId="40" fillId="0" borderId="31"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45" fillId="0" borderId="32" xfId="0" applyFont="1" applyBorder="1" applyAlignment="1">
      <alignment horizontal="left" vertical="center" wrapText="1"/>
      <protection locked="0"/>
    </xf>
    <xf numFmtId="0" fontId="45"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3" fillId="0" borderId="33" xfId="0" applyFont="1" applyBorder="1" applyAlignment="1">
      <alignment horizontal="left" vertical="center"/>
      <protection locked="0"/>
    </xf>
    <xf numFmtId="0" fontId="43" fillId="0" borderId="35" xfId="0" applyFont="1" applyBorder="1" applyAlignment="1">
      <alignment horizontal="left" vertical="center" wrapText="1"/>
      <protection locked="0"/>
    </xf>
    <xf numFmtId="0" fontId="43" fillId="0" borderId="34" xfId="0" applyFont="1" applyBorder="1" applyAlignment="1">
      <alignment horizontal="left" vertical="center" wrapText="1"/>
      <protection locked="0"/>
    </xf>
    <xf numFmtId="0" fontId="43" fillId="0" borderId="36" xfId="0" applyFont="1" applyBorder="1" applyAlignment="1">
      <alignment horizontal="left" vertical="center" wrapText="1"/>
      <protection locked="0"/>
    </xf>
    <xf numFmtId="0" fontId="43" fillId="0" borderId="1" xfId="0" applyFont="1" applyBorder="1" applyAlignment="1">
      <alignment horizontal="left" vertical="top"/>
      <protection locked="0"/>
    </xf>
    <xf numFmtId="0" fontId="43" fillId="0" borderId="1" xfId="0" applyFont="1" applyBorder="1" applyAlignment="1">
      <alignment horizontal="center" vertical="top"/>
      <protection locked="0"/>
    </xf>
    <xf numFmtId="0" fontId="43" fillId="0" borderId="35" xfId="0" applyFont="1" applyBorder="1" applyAlignment="1">
      <alignment horizontal="left" vertical="center"/>
      <protection locked="0"/>
    </xf>
    <xf numFmtId="0" fontId="43" fillId="0" borderId="36" xfId="0" applyFont="1" applyBorder="1" applyAlignment="1">
      <alignment horizontal="left" vertical="center"/>
      <protection locked="0"/>
    </xf>
    <xf numFmtId="0" fontId="45" fillId="0" borderId="0" xfId="0" applyFont="1" applyAlignment="1">
      <alignment vertical="center"/>
      <protection locked="0"/>
    </xf>
    <xf numFmtId="0" fontId="42" fillId="0" borderId="1" xfId="0" applyFont="1" applyBorder="1" applyAlignment="1">
      <alignment vertical="center"/>
      <protection locked="0"/>
    </xf>
    <xf numFmtId="0" fontId="45" fillId="0" borderId="34" xfId="0" applyFont="1" applyBorder="1" applyAlignment="1">
      <alignment vertical="center"/>
      <protection locked="0"/>
    </xf>
    <xf numFmtId="0" fontId="42" fillId="0" borderId="34" xfId="0" applyFont="1" applyBorder="1" applyAlignment="1">
      <alignment vertical="center"/>
      <protection locked="0"/>
    </xf>
    <xf numFmtId="0" fontId="0" fillId="0" borderId="1" xfId="0" applyBorder="1" applyAlignment="1">
      <alignment vertical="top"/>
      <protection locked="0"/>
    </xf>
    <xf numFmtId="49" fontId="43"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2" fillId="0" borderId="34" xfId="0" applyFont="1" applyBorder="1" applyAlignment="1">
      <alignment horizontal="left"/>
      <protection locked="0"/>
    </xf>
    <xf numFmtId="0" fontId="45" fillId="0" borderId="34" xfId="0" applyFont="1" applyBorder="1" applyAlignment="1">
      <protection locked="0"/>
    </xf>
    <xf numFmtId="0" fontId="40" fillId="0" borderId="32" xfId="0" applyFont="1" applyBorder="1" applyAlignment="1">
      <alignment vertical="top"/>
      <protection locked="0"/>
    </xf>
    <xf numFmtId="0" fontId="40" fillId="0" borderId="33" xfId="0" applyFont="1" applyBorder="1" applyAlignment="1">
      <alignment vertical="top"/>
      <protection locked="0"/>
    </xf>
    <xf numFmtId="0" fontId="40" fillId="0" borderId="1" xfId="0" applyFont="1" applyBorder="1" applyAlignment="1">
      <alignment horizontal="center" vertical="center"/>
      <protection locked="0"/>
    </xf>
    <xf numFmtId="0" fontId="40" fillId="0" borderId="1" xfId="0" applyFont="1" applyBorder="1" applyAlignment="1">
      <alignment horizontal="left" vertical="top"/>
      <protection locked="0"/>
    </xf>
    <xf numFmtId="0" fontId="40" fillId="0" borderId="35" xfId="0" applyFont="1" applyBorder="1" applyAlignment="1">
      <alignment vertical="top"/>
      <protection locked="0"/>
    </xf>
    <xf numFmtId="0" fontId="40" fillId="0" borderId="34" xfId="0" applyFont="1" applyBorder="1" applyAlignment="1">
      <alignment vertical="top"/>
      <protection locked="0"/>
    </xf>
    <xf numFmtId="0" fontId="40"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8</v>
      </c>
    </row>
    <row r="7" ht="14.4" customHeight="1">
      <c r="B7" s="28"/>
      <c r="C7" s="29"/>
      <c r="D7" s="40"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22</v>
      </c>
      <c r="AL7" s="29"/>
      <c r="AM7" s="29"/>
      <c r="AN7" s="35" t="s">
        <v>23</v>
      </c>
      <c r="AO7" s="29"/>
      <c r="AP7" s="29"/>
      <c r="AQ7" s="31"/>
      <c r="BE7" s="39"/>
      <c r="BS7" s="24" t="s">
        <v>8</v>
      </c>
    </row>
    <row r="8" ht="14.4" customHeight="1">
      <c r="B8" s="28"/>
      <c r="C8" s="29"/>
      <c r="D8" s="40" t="s">
        <v>24</v>
      </c>
      <c r="E8" s="29"/>
      <c r="F8" s="29"/>
      <c r="G8" s="29"/>
      <c r="H8" s="29"/>
      <c r="I8" s="29"/>
      <c r="J8" s="29"/>
      <c r="K8" s="35" t="s">
        <v>25</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26</v>
      </c>
      <c r="AL8" s="29"/>
      <c r="AM8" s="29"/>
      <c r="AN8" s="41" t="s">
        <v>27</v>
      </c>
      <c r="AO8" s="29"/>
      <c r="AP8" s="29"/>
      <c r="AQ8" s="31"/>
      <c r="BE8" s="39"/>
      <c r="BS8" s="24" t="s">
        <v>8</v>
      </c>
    </row>
    <row r="9" ht="29.28" customHeight="1">
      <c r="B9" s="28"/>
      <c r="C9" s="29"/>
      <c r="D9" s="34" t="s">
        <v>28</v>
      </c>
      <c r="E9" s="29"/>
      <c r="F9" s="29"/>
      <c r="G9" s="29"/>
      <c r="H9" s="29"/>
      <c r="I9" s="29"/>
      <c r="J9" s="29"/>
      <c r="K9" s="42" t="s">
        <v>29</v>
      </c>
      <c r="L9" s="29"/>
      <c r="M9" s="29"/>
      <c r="N9" s="29"/>
      <c r="O9" s="29"/>
      <c r="P9" s="29"/>
      <c r="Q9" s="29"/>
      <c r="R9" s="29"/>
      <c r="S9" s="29"/>
      <c r="T9" s="29"/>
      <c r="U9" s="29"/>
      <c r="V9" s="29"/>
      <c r="W9" s="29"/>
      <c r="X9" s="29"/>
      <c r="Y9" s="29"/>
      <c r="Z9" s="29"/>
      <c r="AA9" s="29"/>
      <c r="AB9" s="29"/>
      <c r="AC9" s="29"/>
      <c r="AD9" s="29"/>
      <c r="AE9" s="29"/>
      <c r="AF9" s="29"/>
      <c r="AG9" s="29"/>
      <c r="AH9" s="29"/>
      <c r="AI9" s="29"/>
      <c r="AJ9" s="29"/>
      <c r="AK9" s="34" t="s">
        <v>30</v>
      </c>
      <c r="AL9" s="29"/>
      <c r="AM9" s="29"/>
      <c r="AN9" s="42" t="s">
        <v>31</v>
      </c>
      <c r="AO9" s="29"/>
      <c r="AP9" s="29"/>
      <c r="AQ9" s="31"/>
      <c r="BE9" s="39"/>
      <c r="BS9" s="24" t="s">
        <v>8</v>
      </c>
    </row>
    <row r="10" ht="14.4" customHeight="1">
      <c r="B10" s="28"/>
      <c r="C10" s="29"/>
      <c r="D10" s="40" t="s">
        <v>32</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33</v>
      </c>
      <c r="AL10" s="29"/>
      <c r="AM10" s="29"/>
      <c r="AN10" s="35" t="s">
        <v>34</v>
      </c>
      <c r="AO10" s="29"/>
      <c r="AP10" s="29"/>
      <c r="AQ10" s="31"/>
      <c r="BE10" s="39"/>
      <c r="BS10" s="24" t="s">
        <v>8</v>
      </c>
    </row>
    <row r="11" ht="18.48" customHeight="1">
      <c r="B11" s="28"/>
      <c r="C11" s="29"/>
      <c r="D11" s="29"/>
      <c r="E11" s="35" t="s">
        <v>35</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36</v>
      </c>
      <c r="AL11" s="29"/>
      <c r="AM11" s="29"/>
      <c r="AN11" s="35" t="s">
        <v>37</v>
      </c>
      <c r="AO11" s="29"/>
      <c r="AP11" s="29"/>
      <c r="AQ11" s="31"/>
      <c r="BE11" s="39"/>
      <c r="BS11" s="24" t="s">
        <v>8</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8</v>
      </c>
    </row>
    <row r="13" ht="14.4" customHeight="1">
      <c r="B13" s="28"/>
      <c r="C13" s="29"/>
      <c r="D13" s="40" t="s">
        <v>38</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33</v>
      </c>
      <c r="AL13" s="29"/>
      <c r="AM13" s="29"/>
      <c r="AN13" s="43" t="s">
        <v>39</v>
      </c>
      <c r="AO13" s="29"/>
      <c r="AP13" s="29"/>
      <c r="AQ13" s="31"/>
      <c r="BE13" s="39"/>
      <c r="BS13" s="24" t="s">
        <v>8</v>
      </c>
    </row>
    <row r="14">
      <c r="B14" s="28"/>
      <c r="C14" s="29"/>
      <c r="D14" s="29"/>
      <c r="E14" s="43" t="s">
        <v>39</v>
      </c>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0" t="s">
        <v>36</v>
      </c>
      <c r="AL14" s="29"/>
      <c r="AM14" s="29"/>
      <c r="AN14" s="43" t="s">
        <v>39</v>
      </c>
      <c r="AO14" s="29"/>
      <c r="AP14" s="29"/>
      <c r="AQ14" s="31"/>
      <c r="BE14" s="39"/>
      <c r="BS14" s="24" t="s">
        <v>8</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40</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33</v>
      </c>
      <c r="AL16" s="29"/>
      <c r="AM16" s="29"/>
      <c r="AN16" s="35" t="s">
        <v>41</v>
      </c>
      <c r="AO16" s="29"/>
      <c r="AP16" s="29"/>
      <c r="AQ16" s="31"/>
      <c r="BE16" s="39"/>
      <c r="BS16" s="24" t="s">
        <v>6</v>
      </c>
    </row>
    <row r="17" ht="18.48" customHeight="1">
      <c r="B17" s="28"/>
      <c r="C17" s="29"/>
      <c r="D17" s="29"/>
      <c r="E17" s="35" t="s">
        <v>42</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36</v>
      </c>
      <c r="AL17" s="29"/>
      <c r="AM17" s="29"/>
      <c r="AN17" s="35" t="s">
        <v>37</v>
      </c>
      <c r="AO17" s="29"/>
      <c r="AP17" s="29"/>
      <c r="AQ17" s="31"/>
      <c r="BE17" s="39"/>
      <c r="BS17" s="24" t="s">
        <v>43</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44</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57" customHeight="1">
      <c r="B20" s="28"/>
      <c r="C20" s="29"/>
      <c r="D20" s="29"/>
      <c r="E20" s="45" t="s">
        <v>45</v>
      </c>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29"/>
      <c r="AQ22" s="31"/>
      <c r="BE22" s="39"/>
    </row>
    <row r="23" s="1" customFormat="1" ht="25.92" customHeight="1">
      <c r="B23" s="47"/>
      <c r="C23" s="48"/>
      <c r="D23" s="49" t="s">
        <v>46</v>
      </c>
      <c r="E23" s="50"/>
      <c r="F23" s="50"/>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1">
        <f>ROUND(AG51,2)</f>
        <v>0</v>
      </c>
      <c r="AL23" s="50"/>
      <c r="AM23" s="50"/>
      <c r="AN23" s="50"/>
      <c r="AO23" s="50"/>
      <c r="AP23" s="48"/>
      <c r="AQ23" s="52"/>
      <c r="BE23" s="39"/>
    </row>
    <row r="24" s="1" customFormat="1" ht="6.96" customHeight="1">
      <c r="B24" s="47"/>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52"/>
      <c r="BE24" s="39"/>
    </row>
    <row r="25" s="1" customFormat="1">
      <c r="B25" s="47"/>
      <c r="C25" s="48"/>
      <c r="D25" s="48"/>
      <c r="E25" s="48"/>
      <c r="F25" s="48"/>
      <c r="G25" s="48"/>
      <c r="H25" s="48"/>
      <c r="I25" s="48"/>
      <c r="J25" s="48"/>
      <c r="K25" s="48"/>
      <c r="L25" s="53" t="s">
        <v>47</v>
      </c>
      <c r="M25" s="53"/>
      <c r="N25" s="53"/>
      <c r="O25" s="53"/>
      <c r="P25" s="48"/>
      <c r="Q25" s="48"/>
      <c r="R25" s="48"/>
      <c r="S25" s="48"/>
      <c r="T25" s="48"/>
      <c r="U25" s="48"/>
      <c r="V25" s="48"/>
      <c r="W25" s="53" t="s">
        <v>48</v>
      </c>
      <c r="X25" s="53"/>
      <c r="Y25" s="53"/>
      <c r="Z25" s="53"/>
      <c r="AA25" s="53"/>
      <c r="AB25" s="53"/>
      <c r="AC25" s="53"/>
      <c r="AD25" s="53"/>
      <c r="AE25" s="53"/>
      <c r="AF25" s="48"/>
      <c r="AG25" s="48"/>
      <c r="AH25" s="48"/>
      <c r="AI25" s="48"/>
      <c r="AJ25" s="48"/>
      <c r="AK25" s="53" t="s">
        <v>49</v>
      </c>
      <c r="AL25" s="53"/>
      <c r="AM25" s="53"/>
      <c r="AN25" s="53"/>
      <c r="AO25" s="53"/>
      <c r="AP25" s="48"/>
      <c r="AQ25" s="52"/>
      <c r="BE25" s="39"/>
    </row>
    <row r="26" s="2" customFormat="1" ht="14.4" customHeight="1">
      <c r="B26" s="54"/>
      <c r="C26" s="55"/>
      <c r="D26" s="56" t="s">
        <v>50</v>
      </c>
      <c r="E26" s="55"/>
      <c r="F26" s="56" t="s">
        <v>51</v>
      </c>
      <c r="G26" s="55"/>
      <c r="H26" s="55"/>
      <c r="I26" s="55"/>
      <c r="J26" s="55"/>
      <c r="K26" s="55"/>
      <c r="L26" s="57">
        <v>0.20999999999999999</v>
      </c>
      <c r="M26" s="55"/>
      <c r="N26" s="55"/>
      <c r="O26" s="55"/>
      <c r="P26" s="55"/>
      <c r="Q26" s="55"/>
      <c r="R26" s="55"/>
      <c r="S26" s="55"/>
      <c r="T26" s="55"/>
      <c r="U26" s="55"/>
      <c r="V26" s="55"/>
      <c r="W26" s="58">
        <f>ROUND(AZ51,2)</f>
        <v>0</v>
      </c>
      <c r="X26" s="55"/>
      <c r="Y26" s="55"/>
      <c r="Z26" s="55"/>
      <c r="AA26" s="55"/>
      <c r="AB26" s="55"/>
      <c r="AC26" s="55"/>
      <c r="AD26" s="55"/>
      <c r="AE26" s="55"/>
      <c r="AF26" s="55"/>
      <c r="AG26" s="55"/>
      <c r="AH26" s="55"/>
      <c r="AI26" s="55"/>
      <c r="AJ26" s="55"/>
      <c r="AK26" s="58">
        <f>ROUND(AV51,2)</f>
        <v>0</v>
      </c>
      <c r="AL26" s="55"/>
      <c r="AM26" s="55"/>
      <c r="AN26" s="55"/>
      <c r="AO26" s="55"/>
      <c r="AP26" s="55"/>
      <c r="AQ26" s="59"/>
      <c r="BE26" s="39"/>
    </row>
    <row r="27" s="2" customFormat="1" ht="14.4" customHeight="1">
      <c r="B27" s="54"/>
      <c r="C27" s="55"/>
      <c r="D27" s="55"/>
      <c r="E27" s="55"/>
      <c r="F27" s="56" t="s">
        <v>52</v>
      </c>
      <c r="G27" s="55"/>
      <c r="H27" s="55"/>
      <c r="I27" s="55"/>
      <c r="J27" s="55"/>
      <c r="K27" s="55"/>
      <c r="L27" s="57">
        <v>0.14999999999999999</v>
      </c>
      <c r="M27" s="55"/>
      <c r="N27" s="55"/>
      <c r="O27" s="55"/>
      <c r="P27" s="55"/>
      <c r="Q27" s="55"/>
      <c r="R27" s="55"/>
      <c r="S27" s="55"/>
      <c r="T27" s="55"/>
      <c r="U27" s="55"/>
      <c r="V27" s="55"/>
      <c r="W27" s="58">
        <f>ROUND(BA51,2)</f>
        <v>0</v>
      </c>
      <c r="X27" s="55"/>
      <c r="Y27" s="55"/>
      <c r="Z27" s="55"/>
      <c r="AA27" s="55"/>
      <c r="AB27" s="55"/>
      <c r="AC27" s="55"/>
      <c r="AD27" s="55"/>
      <c r="AE27" s="55"/>
      <c r="AF27" s="55"/>
      <c r="AG27" s="55"/>
      <c r="AH27" s="55"/>
      <c r="AI27" s="55"/>
      <c r="AJ27" s="55"/>
      <c r="AK27" s="58">
        <f>ROUND(AW51,2)</f>
        <v>0</v>
      </c>
      <c r="AL27" s="55"/>
      <c r="AM27" s="55"/>
      <c r="AN27" s="55"/>
      <c r="AO27" s="55"/>
      <c r="AP27" s="55"/>
      <c r="AQ27" s="59"/>
      <c r="BE27" s="39"/>
    </row>
    <row r="28" hidden="1" s="2" customFormat="1" ht="14.4" customHeight="1">
      <c r="B28" s="54"/>
      <c r="C28" s="55"/>
      <c r="D28" s="55"/>
      <c r="E28" s="55"/>
      <c r="F28" s="56" t="s">
        <v>53</v>
      </c>
      <c r="G28" s="55"/>
      <c r="H28" s="55"/>
      <c r="I28" s="55"/>
      <c r="J28" s="55"/>
      <c r="K28" s="55"/>
      <c r="L28" s="57">
        <v>0.20999999999999999</v>
      </c>
      <c r="M28" s="55"/>
      <c r="N28" s="55"/>
      <c r="O28" s="55"/>
      <c r="P28" s="55"/>
      <c r="Q28" s="55"/>
      <c r="R28" s="55"/>
      <c r="S28" s="55"/>
      <c r="T28" s="55"/>
      <c r="U28" s="55"/>
      <c r="V28" s="55"/>
      <c r="W28" s="58">
        <f>ROUND(BB51,2)</f>
        <v>0</v>
      </c>
      <c r="X28" s="55"/>
      <c r="Y28" s="55"/>
      <c r="Z28" s="55"/>
      <c r="AA28" s="55"/>
      <c r="AB28" s="55"/>
      <c r="AC28" s="55"/>
      <c r="AD28" s="55"/>
      <c r="AE28" s="55"/>
      <c r="AF28" s="55"/>
      <c r="AG28" s="55"/>
      <c r="AH28" s="55"/>
      <c r="AI28" s="55"/>
      <c r="AJ28" s="55"/>
      <c r="AK28" s="58">
        <v>0</v>
      </c>
      <c r="AL28" s="55"/>
      <c r="AM28" s="55"/>
      <c r="AN28" s="55"/>
      <c r="AO28" s="55"/>
      <c r="AP28" s="55"/>
      <c r="AQ28" s="59"/>
      <c r="BE28" s="39"/>
    </row>
    <row r="29" hidden="1" s="2" customFormat="1" ht="14.4" customHeight="1">
      <c r="B29" s="54"/>
      <c r="C29" s="55"/>
      <c r="D29" s="55"/>
      <c r="E29" s="55"/>
      <c r="F29" s="56" t="s">
        <v>54</v>
      </c>
      <c r="G29" s="55"/>
      <c r="H29" s="55"/>
      <c r="I29" s="55"/>
      <c r="J29" s="55"/>
      <c r="K29" s="55"/>
      <c r="L29" s="57">
        <v>0.14999999999999999</v>
      </c>
      <c r="M29" s="55"/>
      <c r="N29" s="55"/>
      <c r="O29" s="55"/>
      <c r="P29" s="55"/>
      <c r="Q29" s="55"/>
      <c r="R29" s="55"/>
      <c r="S29" s="55"/>
      <c r="T29" s="55"/>
      <c r="U29" s="55"/>
      <c r="V29" s="55"/>
      <c r="W29" s="58">
        <f>ROUND(BC51,2)</f>
        <v>0</v>
      </c>
      <c r="X29" s="55"/>
      <c r="Y29" s="55"/>
      <c r="Z29" s="55"/>
      <c r="AA29" s="55"/>
      <c r="AB29" s="55"/>
      <c r="AC29" s="55"/>
      <c r="AD29" s="55"/>
      <c r="AE29" s="55"/>
      <c r="AF29" s="55"/>
      <c r="AG29" s="55"/>
      <c r="AH29" s="55"/>
      <c r="AI29" s="55"/>
      <c r="AJ29" s="55"/>
      <c r="AK29" s="58">
        <v>0</v>
      </c>
      <c r="AL29" s="55"/>
      <c r="AM29" s="55"/>
      <c r="AN29" s="55"/>
      <c r="AO29" s="55"/>
      <c r="AP29" s="55"/>
      <c r="AQ29" s="59"/>
      <c r="BE29" s="39"/>
    </row>
    <row r="30" hidden="1" s="2" customFormat="1" ht="14.4" customHeight="1">
      <c r="B30" s="54"/>
      <c r="C30" s="55"/>
      <c r="D30" s="55"/>
      <c r="E30" s="55"/>
      <c r="F30" s="56" t="s">
        <v>55</v>
      </c>
      <c r="G30" s="55"/>
      <c r="H30" s="55"/>
      <c r="I30" s="55"/>
      <c r="J30" s="55"/>
      <c r="K30" s="55"/>
      <c r="L30" s="57">
        <v>0</v>
      </c>
      <c r="M30" s="55"/>
      <c r="N30" s="55"/>
      <c r="O30" s="55"/>
      <c r="P30" s="55"/>
      <c r="Q30" s="55"/>
      <c r="R30" s="55"/>
      <c r="S30" s="55"/>
      <c r="T30" s="55"/>
      <c r="U30" s="55"/>
      <c r="V30" s="55"/>
      <c r="W30" s="58">
        <f>ROUND(BD51,2)</f>
        <v>0</v>
      </c>
      <c r="X30" s="55"/>
      <c r="Y30" s="55"/>
      <c r="Z30" s="55"/>
      <c r="AA30" s="55"/>
      <c r="AB30" s="55"/>
      <c r="AC30" s="55"/>
      <c r="AD30" s="55"/>
      <c r="AE30" s="55"/>
      <c r="AF30" s="55"/>
      <c r="AG30" s="55"/>
      <c r="AH30" s="55"/>
      <c r="AI30" s="55"/>
      <c r="AJ30" s="55"/>
      <c r="AK30" s="58">
        <v>0</v>
      </c>
      <c r="AL30" s="55"/>
      <c r="AM30" s="55"/>
      <c r="AN30" s="55"/>
      <c r="AO30" s="55"/>
      <c r="AP30" s="55"/>
      <c r="AQ30" s="59"/>
      <c r="BE30" s="39"/>
    </row>
    <row r="31" s="1" customFormat="1" ht="6.96" customHeight="1">
      <c r="B31" s="47"/>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52"/>
      <c r="BE31" s="39"/>
    </row>
    <row r="32" s="1" customFormat="1" ht="25.92" customHeight="1">
      <c r="B32" s="47"/>
      <c r="C32" s="60"/>
      <c r="D32" s="61" t="s">
        <v>56</v>
      </c>
      <c r="E32" s="62"/>
      <c r="F32" s="62"/>
      <c r="G32" s="62"/>
      <c r="H32" s="62"/>
      <c r="I32" s="62"/>
      <c r="J32" s="62"/>
      <c r="K32" s="62"/>
      <c r="L32" s="62"/>
      <c r="M32" s="62"/>
      <c r="N32" s="62"/>
      <c r="O32" s="62"/>
      <c r="P32" s="62"/>
      <c r="Q32" s="62"/>
      <c r="R32" s="62"/>
      <c r="S32" s="62"/>
      <c r="T32" s="63" t="s">
        <v>57</v>
      </c>
      <c r="U32" s="62"/>
      <c r="V32" s="62"/>
      <c r="W32" s="62"/>
      <c r="X32" s="64" t="s">
        <v>58</v>
      </c>
      <c r="Y32" s="62"/>
      <c r="Z32" s="62"/>
      <c r="AA32" s="62"/>
      <c r="AB32" s="62"/>
      <c r="AC32" s="62"/>
      <c r="AD32" s="62"/>
      <c r="AE32" s="62"/>
      <c r="AF32" s="62"/>
      <c r="AG32" s="62"/>
      <c r="AH32" s="62"/>
      <c r="AI32" s="62"/>
      <c r="AJ32" s="62"/>
      <c r="AK32" s="65">
        <f>SUM(AK23:AK30)</f>
        <v>0</v>
      </c>
      <c r="AL32" s="62"/>
      <c r="AM32" s="62"/>
      <c r="AN32" s="62"/>
      <c r="AO32" s="66"/>
      <c r="AP32" s="60"/>
      <c r="AQ32" s="67"/>
      <c r="BE32" s="39"/>
    </row>
    <row r="33" s="1" customFormat="1" ht="6.96" customHeight="1">
      <c r="B33" s="47"/>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52"/>
    </row>
    <row r="34" s="1" customFormat="1" ht="6.96" customHeight="1">
      <c r="B34" s="68"/>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70"/>
    </row>
    <row r="38" s="1" customFormat="1" ht="6.96" customHeight="1">
      <c r="B38" s="71"/>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c r="AF38" s="72"/>
      <c r="AG38" s="72"/>
      <c r="AH38" s="72"/>
      <c r="AI38" s="72"/>
      <c r="AJ38" s="72"/>
      <c r="AK38" s="72"/>
      <c r="AL38" s="72"/>
      <c r="AM38" s="72"/>
      <c r="AN38" s="72"/>
      <c r="AO38" s="72"/>
      <c r="AP38" s="72"/>
      <c r="AQ38" s="72"/>
      <c r="AR38" s="73"/>
    </row>
    <row r="39" s="1" customFormat="1" ht="36.96" customHeight="1">
      <c r="B39" s="47"/>
      <c r="C39" s="74" t="s">
        <v>59</v>
      </c>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3"/>
    </row>
    <row r="40" s="1" customFormat="1" ht="6.96" customHeight="1">
      <c r="B40" s="47"/>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3"/>
    </row>
    <row r="41" s="3" customFormat="1" ht="14.4" customHeight="1">
      <c r="B41" s="76"/>
      <c r="C41" s="77" t="s">
        <v>15</v>
      </c>
      <c r="D41" s="78"/>
      <c r="E41" s="78"/>
      <c r="F41" s="78"/>
      <c r="G41" s="78"/>
      <c r="H41" s="78"/>
      <c r="I41" s="78"/>
      <c r="J41" s="78"/>
      <c r="K41" s="78"/>
      <c r="L41" s="78" t="str">
        <f>K5</f>
        <v>2017-12-03</v>
      </c>
      <c r="M41" s="78"/>
      <c r="N41" s="78"/>
      <c r="O41" s="78"/>
      <c r="P41" s="78"/>
      <c r="Q41" s="78"/>
      <c r="R41" s="78"/>
      <c r="S41" s="78"/>
      <c r="T41" s="78"/>
      <c r="U41" s="78"/>
      <c r="V41" s="78"/>
      <c r="W41" s="78"/>
      <c r="X41" s="78"/>
      <c r="Y41" s="78"/>
      <c r="Z41" s="78"/>
      <c r="AA41" s="78"/>
      <c r="AB41" s="78"/>
      <c r="AC41" s="78"/>
      <c r="AD41" s="78"/>
      <c r="AE41" s="78"/>
      <c r="AF41" s="78"/>
      <c r="AG41" s="78"/>
      <c r="AH41" s="78"/>
      <c r="AI41" s="78"/>
      <c r="AJ41" s="78"/>
      <c r="AK41" s="78"/>
      <c r="AL41" s="78"/>
      <c r="AM41" s="78"/>
      <c r="AN41" s="78"/>
      <c r="AO41" s="78"/>
      <c r="AP41" s="78"/>
      <c r="AQ41" s="78"/>
      <c r="AR41" s="79"/>
    </row>
    <row r="42" s="4" customFormat="1" ht="36.96" customHeight="1">
      <c r="B42" s="80"/>
      <c r="C42" s="81" t="s">
        <v>18</v>
      </c>
      <c r="D42" s="82"/>
      <c r="E42" s="82"/>
      <c r="F42" s="82"/>
      <c r="G42" s="82"/>
      <c r="H42" s="82"/>
      <c r="I42" s="82"/>
      <c r="J42" s="82"/>
      <c r="K42" s="82"/>
      <c r="L42" s="83" t="str">
        <f>K6</f>
        <v>Rekonstrukce kanalizační stoky AIa v ul. Písečná, Kolín</v>
      </c>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4"/>
    </row>
    <row r="43" s="1" customFormat="1" ht="6.96" customHeight="1">
      <c r="B43" s="47"/>
      <c r="C43" s="75"/>
      <c r="D43" s="75"/>
      <c r="E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3"/>
    </row>
    <row r="44" s="1" customFormat="1">
      <c r="B44" s="47"/>
      <c r="C44" s="77" t="s">
        <v>24</v>
      </c>
      <c r="D44" s="75"/>
      <c r="E44" s="75"/>
      <c r="F44" s="75"/>
      <c r="G44" s="75"/>
      <c r="H44" s="75"/>
      <c r="I44" s="75"/>
      <c r="J44" s="75"/>
      <c r="K44" s="75"/>
      <c r="L44" s="85" t="str">
        <f>IF(K8="","",K8)</f>
        <v>Kolín</v>
      </c>
      <c r="M44" s="75"/>
      <c r="N44" s="75"/>
      <c r="O44" s="75"/>
      <c r="P44" s="75"/>
      <c r="Q44" s="75"/>
      <c r="R44" s="75"/>
      <c r="S44" s="75"/>
      <c r="T44" s="75"/>
      <c r="U44" s="75"/>
      <c r="V44" s="75"/>
      <c r="W44" s="75"/>
      <c r="X44" s="75"/>
      <c r="Y44" s="75"/>
      <c r="Z44" s="75"/>
      <c r="AA44" s="75"/>
      <c r="AB44" s="75"/>
      <c r="AC44" s="75"/>
      <c r="AD44" s="75"/>
      <c r="AE44" s="75"/>
      <c r="AF44" s="75"/>
      <c r="AG44" s="75"/>
      <c r="AH44" s="75"/>
      <c r="AI44" s="77" t="s">
        <v>26</v>
      </c>
      <c r="AJ44" s="75"/>
      <c r="AK44" s="75"/>
      <c r="AL44" s="75"/>
      <c r="AM44" s="86" t="str">
        <f>IF(AN8= "","",AN8)</f>
        <v>3. 1. 2018</v>
      </c>
      <c r="AN44" s="86"/>
      <c r="AO44" s="75"/>
      <c r="AP44" s="75"/>
      <c r="AQ44" s="75"/>
      <c r="AR44" s="73"/>
    </row>
    <row r="45" s="1" customFormat="1" ht="6.96" customHeight="1">
      <c r="B45" s="47"/>
      <c r="C45" s="75"/>
      <c r="D45" s="75"/>
      <c r="E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3"/>
    </row>
    <row r="46" s="1" customFormat="1">
      <c r="B46" s="47"/>
      <c r="C46" s="77" t="s">
        <v>32</v>
      </c>
      <c r="D46" s="75"/>
      <c r="E46" s="75"/>
      <c r="F46" s="75"/>
      <c r="G46" s="75"/>
      <c r="H46" s="75"/>
      <c r="I46" s="75"/>
      <c r="J46" s="75"/>
      <c r="K46" s="75"/>
      <c r="L46" s="78" t="str">
        <f>IF(E11= "","",E11)</f>
        <v>Město Kolín, Karlovo nám. 78, 280 02 Kolín</v>
      </c>
      <c r="M46" s="75"/>
      <c r="N46" s="75"/>
      <c r="O46" s="75"/>
      <c r="P46" s="75"/>
      <c r="Q46" s="75"/>
      <c r="R46" s="75"/>
      <c r="S46" s="75"/>
      <c r="T46" s="75"/>
      <c r="U46" s="75"/>
      <c r="V46" s="75"/>
      <c r="W46" s="75"/>
      <c r="X46" s="75"/>
      <c r="Y46" s="75"/>
      <c r="Z46" s="75"/>
      <c r="AA46" s="75"/>
      <c r="AB46" s="75"/>
      <c r="AC46" s="75"/>
      <c r="AD46" s="75"/>
      <c r="AE46" s="75"/>
      <c r="AF46" s="75"/>
      <c r="AG46" s="75"/>
      <c r="AH46" s="75"/>
      <c r="AI46" s="77" t="s">
        <v>40</v>
      </c>
      <c r="AJ46" s="75"/>
      <c r="AK46" s="75"/>
      <c r="AL46" s="75"/>
      <c r="AM46" s="78" t="str">
        <f>IF(E17="","",E17)</f>
        <v>LK PROJEKT s.r.o., ul.28.října 933/11, Čelákovice</v>
      </c>
      <c r="AN46" s="78"/>
      <c r="AO46" s="78"/>
      <c r="AP46" s="78"/>
      <c r="AQ46" s="75"/>
      <c r="AR46" s="73"/>
      <c r="AS46" s="87" t="s">
        <v>60</v>
      </c>
      <c r="AT46" s="88"/>
      <c r="AU46" s="89"/>
      <c r="AV46" s="89"/>
      <c r="AW46" s="89"/>
      <c r="AX46" s="89"/>
      <c r="AY46" s="89"/>
      <c r="AZ46" s="89"/>
      <c r="BA46" s="89"/>
      <c r="BB46" s="89"/>
      <c r="BC46" s="89"/>
      <c r="BD46" s="90"/>
    </row>
    <row r="47" s="1" customFormat="1">
      <c r="B47" s="47"/>
      <c r="C47" s="77" t="s">
        <v>38</v>
      </c>
      <c r="D47" s="75"/>
      <c r="E47" s="75"/>
      <c r="F47" s="75"/>
      <c r="G47" s="75"/>
      <c r="H47" s="75"/>
      <c r="I47" s="75"/>
      <c r="J47" s="75"/>
      <c r="K47" s="75"/>
      <c r="L47" s="78" t="str">
        <f>IF(E14= "Vyplň údaj","",E14)</f>
        <v/>
      </c>
      <c r="M47" s="75"/>
      <c r="N47" s="75"/>
      <c r="O47" s="75"/>
      <c r="P47" s="75"/>
      <c r="Q47" s="75"/>
      <c r="R47" s="75"/>
      <c r="S47" s="75"/>
      <c r="T47" s="75"/>
      <c r="U47" s="75"/>
      <c r="V47" s="75"/>
      <c r="W47" s="75"/>
      <c r="X47" s="75"/>
      <c r="Y47" s="75"/>
      <c r="Z47" s="75"/>
      <c r="AA47" s="75"/>
      <c r="AB47" s="75"/>
      <c r="AC47" s="75"/>
      <c r="AD47" s="75"/>
      <c r="AE47" s="75"/>
      <c r="AF47" s="75"/>
      <c r="AG47" s="75"/>
      <c r="AH47" s="75"/>
      <c r="AI47" s="75"/>
      <c r="AJ47" s="75"/>
      <c r="AK47" s="75"/>
      <c r="AL47" s="75"/>
      <c r="AM47" s="75"/>
      <c r="AN47" s="75"/>
      <c r="AO47" s="75"/>
      <c r="AP47" s="75"/>
      <c r="AQ47" s="75"/>
      <c r="AR47" s="73"/>
      <c r="AS47" s="91"/>
      <c r="AT47" s="92"/>
      <c r="AU47" s="93"/>
      <c r="AV47" s="93"/>
      <c r="AW47" s="93"/>
      <c r="AX47" s="93"/>
      <c r="AY47" s="93"/>
      <c r="AZ47" s="93"/>
      <c r="BA47" s="93"/>
      <c r="BB47" s="93"/>
      <c r="BC47" s="93"/>
      <c r="BD47" s="94"/>
    </row>
    <row r="48" s="1" customFormat="1" ht="10.8" customHeight="1">
      <c r="B48" s="47"/>
      <c r="C48" s="75"/>
      <c r="D48" s="75"/>
      <c r="E48" s="75"/>
      <c r="F48" s="75"/>
      <c r="G48" s="75"/>
      <c r="H48" s="75"/>
      <c r="I48" s="75"/>
      <c r="J48" s="75"/>
      <c r="K48" s="75"/>
      <c r="L48" s="75"/>
      <c r="M48" s="75"/>
      <c r="N48" s="75"/>
      <c r="O48" s="75"/>
      <c r="P48" s="75"/>
      <c r="Q48" s="75"/>
      <c r="R48" s="75"/>
      <c r="S48" s="75"/>
      <c r="T48" s="75"/>
      <c r="U48" s="75"/>
      <c r="V48" s="75"/>
      <c r="W48" s="75"/>
      <c r="X48" s="75"/>
      <c r="Y48" s="75"/>
      <c r="Z48" s="75"/>
      <c r="AA48" s="75"/>
      <c r="AB48" s="75"/>
      <c r="AC48" s="75"/>
      <c r="AD48" s="75"/>
      <c r="AE48" s="75"/>
      <c r="AF48" s="75"/>
      <c r="AG48" s="75"/>
      <c r="AH48" s="75"/>
      <c r="AI48" s="75"/>
      <c r="AJ48" s="75"/>
      <c r="AK48" s="75"/>
      <c r="AL48" s="75"/>
      <c r="AM48" s="75"/>
      <c r="AN48" s="75"/>
      <c r="AO48" s="75"/>
      <c r="AP48" s="75"/>
      <c r="AQ48" s="75"/>
      <c r="AR48" s="73"/>
      <c r="AS48" s="95"/>
      <c r="AT48" s="56"/>
      <c r="AU48" s="48"/>
      <c r="AV48" s="48"/>
      <c r="AW48" s="48"/>
      <c r="AX48" s="48"/>
      <c r="AY48" s="48"/>
      <c r="AZ48" s="48"/>
      <c r="BA48" s="48"/>
      <c r="BB48" s="48"/>
      <c r="BC48" s="48"/>
      <c r="BD48" s="96"/>
    </row>
    <row r="49" s="1" customFormat="1" ht="29.28" customHeight="1">
      <c r="B49" s="47"/>
      <c r="C49" s="97" t="s">
        <v>61</v>
      </c>
      <c r="D49" s="98"/>
      <c r="E49" s="98"/>
      <c r="F49" s="98"/>
      <c r="G49" s="98"/>
      <c r="H49" s="99"/>
      <c r="I49" s="100" t="s">
        <v>62</v>
      </c>
      <c r="J49" s="98"/>
      <c r="K49" s="98"/>
      <c r="L49" s="98"/>
      <c r="M49" s="98"/>
      <c r="N49" s="98"/>
      <c r="O49" s="98"/>
      <c r="P49" s="98"/>
      <c r="Q49" s="98"/>
      <c r="R49" s="98"/>
      <c r="S49" s="98"/>
      <c r="T49" s="98"/>
      <c r="U49" s="98"/>
      <c r="V49" s="98"/>
      <c r="W49" s="98"/>
      <c r="X49" s="98"/>
      <c r="Y49" s="98"/>
      <c r="Z49" s="98"/>
      <c r="AA49" s="98"/>
      <c r="AB49" s="98"/>
      <c r="AC49" s="98"/>
      <c r="AD49" s="98"/>
      <c r="AE49" s="98"/>
      <c r="AF49" s="98"/>
      <c r="AG49" s="101" t="s">
        <v>63</v>
      </c>
      <c r="AH49" s="98"/>
      <c r="AI49" s="98"/>
      <c r="AJ49" s="98"/>
      <c r="AK49" s="98"/>
      <c r="AL49" s="98"/>
      <c r="AM49" s="98"/>
      <c r="AN49" s="100" t="s">
        <v>64</v>
      </c>
      <c r="AO49" s="98"/>
      <c r="AP49" s="98"/>
      <c r="AQ49" s="102" t="s">
        <v>65</v>
      </c>
      <c r="AR49" s="73"/>
      <c r="AS49" s="103" t="s">
        <v>66</v>
      </c>
      <c r="AT49" s="104" t="s">
        <v>67</v>
      </c>
      <c r="AU49" s="104" t="s">
        <v>68</v>
      </c>
      <c r="AV49" s="104" t="s">
        <v>69</v>
      </c>
      <c r="AW49" s="104" t="s">
        <v>70</v>
      </c>
      <c r="AX49" s="104" t="s">
        <v>71</v>
      </c>
      <c r="AY49" s="104" t="s">
        <v>72</v>
      </c>
      <c r="AZ49" s="104" t="s">
        <v>73</v>
      </c>
      <c r="BA49" s="104" t="s">
        <v>74</v>
      </c>
      <c r="BB49" s="104" t="s">
        <v>75</v>
      </c>
      <c r="BC49" s="104" t="s">
        <v>76</v>
      </c>
      <c r="BD49" s="105" t="s">
        <v>77</v>
      </c>
    </row>
    <row r="50" s="1" customFormat="1" ht="10.8" customHeight="1">
      <c r="B50" s="47"/>
      <c r="C50" s="75"/>
      <c r="D50" s="75"/>
      <c r="E50" s="75"/>
      <c r="F50" s="75"/>
      <c r="G50" s="75"/>
      <c r="H50" s="75"/>
      <c r="I50" s="75"/>
      <c r="J50" s="75"/>
      <c r="K50" s="75"/>
      <c r="L50" s="75"/>
      <c r="M50" s="75"/>
      <c r="N50" s="75"/>
      <c r="O50" s="75"/>
      <c r="P50" s="75"/>
      <c r="Q50" s="75"/>
      <c r="R50" s="75"/>
      <c r="S50" s="75"/>
      <c r="T50" s="75"/>
      <c r="U50" s="75"/>
      <c r="V50" s="75"/>
      <c r="W50" s="75"/>
      <c r="X50" s="75"/>
      <c r="Y50" s="75"/>
      <c r="Z50" s="75"/>
      <c r="AA50" s="75"/>
      <c r="AB50" s="75"/>
      <c r="AC50" s="75"/>
      <c r="AD50" s="75"/>
      <c r="AE50" s="75"/>
      <c r="AF50" s="75"/>
      <c r="AG50" s="75"/>
      <c r="AH50" s="75"/>
      <c r="AI50" s="75"/>
      <c r="AJ50" s="75"/>
      <c r="AK50" s="75"/>
      <c r="AL50" s="75"/>
      <c r="AM50" s="75"/>
      <c r="AN50" s="75"/>
      <c r="AO50" s="75"/>
      <c r="AP50" s="75"/>
      <c r="AQ50" s="75"/>
      <c r="AR50" s="73"/>
      <c r="AS50" s="106"/>
      <c r="AT50" s="107"/>
      <c r="AU50" s="107"/>
      <c r="AV50" s="107"/>
      <c r="AW50" s="107"/>
      <c r="AX50" s="107"/>
      <c r="AY50" s="107"/>
      <c r="AZ50" s="107"/>
      <c r="BA50" s="107"/>
      <c r="BB50" s="107"/>
      <c r="BC50" s="107"/>
      <c r="BD50" s="108"/>
    </row>
    <row r="51" s="4" customFormat="1" ht="32.4" customHeight="1">
      <c r="B51" s="80"/>
      <c r="C51" s="109" t="s">
        <v>78</v>
      </c>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1">
        <f>ROUND(SUM(AG52:AG57),2)</f>
        <v>0</v>
      </c>
      <c r="AH51" s="111"/>
      <c r="AI51" s="111"/>
      <c r="AJ51" s="111"/>
      <c r="AK51" s="111"/>
      <c r="AL51" s="111"/>
      <c r="AM51" s="111"/>
      <c r="AN51" s="112">
        <f>SUM(AG51,AT51)</f>
        <v>0</v>
      </c>
      <c r="AO51" s="112"/>
      <c r="AP51" s="112"/>
      <c r="AQ51" s="113" t="s">
        <v>37</v>
      </c>
      <c r="AR51" s="84"/>
      <c r="AS51" s="114">
        <f>ROUND(SUM(AS52:AS57),2)</f>
        <v>0</v>
      </c>
      <c r="AT51" s="115">
        <f>ROUND(SUM(AV51:AW51),2)</f>
        <v>0</v>
      </c>
      <c r="AU51" s="116">
        <f>ROUND(SUM(AU52:AU57),5)</f>
        <v>0</v>
      </c>
      <c r="AV51" s="115">
        <f>ROUND(AZ51*L26,2)</f>
        <v>0</v>
      </c>
      <c r="AW51" s="115">
        <f>ROUND(BA51*L27,2)</f>
        <v>0</v>
      </c>
      <c r="AX51" s="115">
        <f>ROUND(BB51*L26,2)</f>
        <v>0</v>
      </c>
      <c r="AY51" s="115">
        <f>ROUND(BC51*L27,2)</f>
        <v>0</v>
      </c>
      <c r="AZ51" s="115">
        <f>ROUND(SUM(AZ52:AZ57),2)</f>
        <v>0</v>
      </c>
      <c r="BA51" s="115">
        <f>ROUND(SUM(BA52:BA57),2)</f>
        <v>0</v>
      </c>
      <c r="BB51" s="115">
        <f>ROUND(SUM(BB52:BB57),2)</f>
        <v>0</v>
      </c>
      <c r="BC51" s="115">
        <f>ROUND(SUM(BC52:BC57),2)</f>
        <v>0</v>
      </c>
      <c r="BD51" s="117">
        <f>ROUND(SUM(BD52:BD57),2)</f>
        <v>0</v>
      </c>
      <c r="BS51" s="118" t="s">
        <v>79</v>
      </c>
      <c r="BT51" s="118" t="s">
        <v>80</v>
      </c>
      <c r="BU51" s="119" t="s">
        <v>81</v>
      </c>
      <c r="BV51" s="118" t="s">
        <v>82</v>
      </c>
      <c r="BW51" s="118" t="s">
        <v>7</v>
      </c>
      <c r="BX51" s="118" t="s">
        <v>83</v>
      </c>
      <c r="CL51" s="118" t="s">
        <v>21</v>
      </c>
    </row>
    <row r="52" s="5" customFormat="1" ht="16.5" customHeight="1">
      <c r="A52" s="120" t="s">
        <v>84</v>
      </c>
      <c r="B52" s="121"/>
      <c r="C52" s="122"/>
      <c r="D52" s="123" t="s">
        <v>85</v>
      </c>
      <c r="E52" s="123"/>
      <c r="F52" s="123"/>
      <c r="G52" s="123"/>
      <c r="H52" s="123"/>
      <c r="I52" s="124"/>
      <c r="J52" s="123" t="s">
        <v>86</v>
      </c>
      <c r="K52" s="123"/>
      <c r="L52" s="123"/>
      <c r="M52" s="123"/>
      <c r="N52" s="123"/>
      <c r="O52" s="123"/>
      <c r="P52" s="123"/>
      <c r="Q52" s="123"/>
      <c r="R52" s="123"/>
      <c r="S52" s="123"/>
      <c r="T52" s="123"/>
      <c r="U52" s="123"/>
      <c r="V52" s="123"/>
      <c r="W52" s="123"/>
      <c r="X52" s="123"/>
      <c r="Y52" s="123"/>
      <c r="Z52" s="123"/>
      <c r="AA52" s="123"/>
      <c r="AB52" s="123"/>
      <c r="AC52" s="123"/>
      <c r="AD52" s="123"/>
      <c r="AE52" s="123"/>
      <c r="AF52" s="123"/>
      <c r="AG52" s="125">
        <f>'SO 01 - Rekonstrukce stok...'!J27</f>
        <v>0</v>
      </c>
      <c r="AH52" s="124"/>
      <c r="AI52" s="124"/>
      <c r="AJ52" s="124"/>
      <c r="AK52" s="124"/>
      <c r="AL52" s="124"/>
      <c r="AM52" s="124"/>
      <c r="AN52" s="125">
        <f>SUM(AG52,AT52)</f>
        <v>0</v>
      </c>
      <c r="AO52" s="124"/>
      <c r="AP52" s="124"/>
      <c r="AQ52" s="126" t="s">
        <v>87</v>
      </c>
      <c r="AR52" s="127"/>
      <c r="AS52" s="128">
        <v>0</v>
      </c>
      <c r="AT52" s="129">
        <f>ROUND(SUM(AV52:AW52),2)</f>
        <v>0</v>
      </c>
      <c r="AU52" s="130">
        <f>'SO 01 - Rekonstrukce stok...'!P86</f>
        <v>0</v>
      </c>
      <c r="AV52" s="129">
        <f>'SO 01 - Rekonstrukce stok...'!J30</f>
        <v>0</v>
      </c>
      <c r="AW52" s="129">
        <f>'SO 01 - Rekonstrukce stok...'!J31</f>
        <v>0</v>
      </c>
      <c r="AX52" s="129">
        <f>'SO 01 - Rekonstrukce stok...'!J32</f>
        <v>0</v>
      </c>
      <c r="AY52" s="129">
        <f>'SO 01 - Rekonstrukce stok...'!J33</f>
        <v>0</v>
      </c>
      <c r="AZ52" s="129">
        <f>'SO 01 - Rekonstrukce stok...'!F30</f>
        <v>0</v>
      </c>
      <c r="BA52" s="129">
        <f>'SO 01 - Rekonstrukce stok...'!F31</f>
        <v>0</v>
      </c>
      <c r="BB52" s="129">
        <f>'SO 01 - Rekonstrukce stok...'!F32</f>
        <v>0</v>
      </c>
      <c r="BC52" s="129">
        <f>'SO 01 - Rekonstrukce stok...'!F33</f>
        <v>0</v>
      </c>
      <c r="BD52" s="131">
        <f>'SO 01 - Rekonstrukce stok...'!F34</f>
        <v>0</v>
      </c>
      <c r="BT52" s="132" t="s">
        <v>88</v>
      </c>
      <c r="BV52" s="132" t="s">
        <v>82</v>
      </c>
      <c r="BW52" s="132" t="s">
        <v>89</v>
      </c>
      <c r="BX52" s="132" t="s">
        <v>7</v>
      </c>
      <c r="CL52" s="132" t="s">
        <v>21</v>
      </c>
      <c r="CM52" s="132" t="s">
        <v>90</v>
      </c>
    </row>
    <row r="53" s="5" customFormat="1" ht="16.5" customHeight="1">
      <c r="A53" s="120" t="s">
        <v>84</v>
      </c>
      <c r="B53" s="121"/>
      <c r="C53" s="122"/>
      <c r="D53" s="123" t="s">
        <v>91</v>
      </c>
      <c r="E53" s="123"/>
      <c r="F53" s="123"/>
      <c r="G53" s="123"/>
      <c r="H53" s="123"/>
      <c r="I53" s="124"/>
      <c r="J53" s="123" t="s">
        <v>92</v>
      </c>
      <c r="K53" s="123"/>
      <c r="L53" s="123"/>
      <c r="M53" s="123"/>
      <c r="N53" s="123"/>
      <c r="O53" s="123"/>
      <c r="P53" s="123"/>
      <c r="Q53" s="123"/>
      <c r="R53" s="123"/>
      <c r="S53" s="123"/>
      <c r="T53" s="123"/>
      <c r="U53" s="123"/>
      <c r="V53" s="123"/>
      <c r="W53" s="123"/>
      <c r="X53" s="123"/>
      <c r="Y53" s="123"/>
      <c r="Z53" s="123"/>
      <c r="AA53" s="123"/>
      <c r="AB53" s="123"/>
      <c r="AC53" s="123"/>
      <c r="AD53" s="123"/>
      <c r="AE53" s="123"/>
      <c r="AF53" s="123"/>
      <c r="AG53" s="125">
        <f>'SO 02 - Rekonstrukce kana...'!J27</f>
        <v>0</v>
      </c>
      <c r="AH53" s="124"/>
      <c r="AI53" s="124"/>
      <c r="AJ53" s="124"/>
      <c r="AK53" s="124"/>
      <c r="AL53" s="124"/>
      <c r="AM53" s="124"/>
      <c r="AN53" s="125">
        <f>SUM(AG53,AT53)</f>
        <v>0</v>
      </c>
      <c r="AO53" s="124"/>
      <c r="AP53" s="124"/>
      <c r="AQ53" s="126" t="s">
        <v>87</v>
      </c>
      <c r="AR53" s="127"/>
      <c r="AS53" s="128">
        <v>0</v>
      </c>
      <c r="AT53" s="129">
        <f>ROUND(SUM(AV53:AW53),2)</f>
        <v>0</v>
      </c>
      <c r="AU53" s="130">
        <f>'SO 02 - Rekonstrukce kana...'!P85</f>
        <v>0</v>
      </c>
      <c r="AV53" s="129">
        <f>'SO 02 - Rekonstrukce kana...'!J30</f>
        <v>0</v>
      </c>
      <c r="AW53" s="129">
        <f>'SO 02 - Rekonstrukce kana...'!J31</f>
        <v>0</v>
      </c>
      <c r="AX53" s="129">
        <f>'SO 02 - Rekonstrukce kana...'!J32</f>
        <v>0</v>
      </c>
      <c r="AY53" s="129">
        <f>'SO 02 - Rekonstrukce kana...'!J33</f>
        <v>0</v>
      </c>
      <c r="AZ53" s="129">
        <f>'SO 02 - Rekonstrukce kana...'!F30</f>
        <v>0</v>
      </c>
      <c r="BA53" s="129">
        <f>'SO 02 - Rekonstrukce kana...'!F31</f>
        <v>0</v>
      </c>
      <c r="BB53" s="129">
        <f>'SO 02 - Rekonstrukce kana...'!F32</f>
        <v>0</v>
      </c>
      <c r="BC53" s="129">
        <f>'SO 02 - Rekonstrukce kana...'!F33</f>
        <v>0</v>
      </c>
      <c r="BD53" s="131">
        <f>'SO 02 - Rekonstrukce kana...'!F34</f>
        <v>0</v>
      </c>
      <c r="BT53" s="132" t="s">
        <v>88</v>
      </c>
      <c r="BV53" s="132" t="s">
        <v>82</v>
      </c>
      <c r="BW53" s="132" t="s">
        <v>93</v>
      </c>
      <c r="BX53" s="132" t="s">
        <v>7</v>
      </c>
      <c r="CL53" s="132" t="s">
        <v>21</v>
      </c>
      <c r="CM53" s="132" t="s">
        <v>90</v>
      </c>
    </row>
    <row r="54" s="5" customFormat="1" ht="16.5" customHeight="1">
      <c r="A54" s="120" t="s">
        <v>84</v>
      </c>
      <c r="B54" s="121"/>
      <c r="C54" s="122"/>
      <c r="D54" s="123" t="s">
        <v>94</v>
      </c>
      <c r="E54" s="123"/>
      <c r="F54" s="123"/>
      <c r="G54" s="123"/>
      <c r="H54" s="123"/>
      <c r="I54" s="124"/>
      <c r="J54" s="123" t="s">
        <v>95</v>
      </c>
      <c r="K54" s="123"/>
      <c r="L54" s="123"/>
      <c r="M54" s="123"/>
      <c r="N54" s="123"/>
      <c r="O54" s="123"/>
      <c r="P54" s="123"/>
      <c r="Q54" s="123"/>
      <c r="R54" s="123"/>
      <c r="S54" s="123"/>
      <c r="T54" s="123"/>
      <c r="U54" s="123"/>
      <c r="V54" s="123"/>
      <c r="W54" s="123"/>
      <c r="X54" s="123"/>
      <c r="Y54" s="123"/>
      <c r="Z54" s="123"/>
      <c r="AA54" s="123"/>
      <c r="AB54" s="123"/>
      <c r="AC54" s="123"/>
      <c r="AD54" s="123"/>
      <c r="AE54" s="123"/>
      <c r="AF54" s="123"/>
      <c r="AG54" s="125">
        <f>'SO 03 - Napojení dešťovýc...'!J27</f>
        <v>0</v>
      </c>
      <c r="AH54" s="124"/>
      <c r="AI54" s="124"/>
      <c r="AJ54" s="124"/>
      <c r="AK54" s="124"/>
      <c r="AL54" s="124"/>
      <c r="AM54" s="124"/>
      <c r="AN54" s="125">
        <f>SUM(AG54,AT54)</f>
        <v>0</v>
      </c>
      <c r="AO54" s="124"/>
      <c r="AP54" s="124"/>
      <c r="AQ54" s="126" t="s">
        <v>87</v>
      </c>
      <c r="AR54" s="127"/>
      <c r="AS54" s="128">
        <v>0</v>
      </c>
      <c r="AT54" s="129">
        <f>ROUND(SUM(AV54:AW54),2)</f>
        <v>0</v>
      </c>
      <c r="AU54" s="130">
        <f>'SO 03 - Napojení dešťovýc...'!P87</f>
        <v>0</v>
      </c>
      <c r="AV54" s="129">
        <f>'SO 03 - Napojení dešťovýc...'!J30</f>
        <v>0</v>
      </c>
      <c r="AW54" s="129">
        <f>'SO 03 - Napojení dešťovýc...'!J31</f>
        <v>0</v>
      </c>
      <c r="AX54" s="129">
        <f>'SO 03 - Napojení dešťovýc...'!J32</f>
        <v>0</v>
      </c>
      <c r="AY54" s="129">
        <f>'SO 03 - Napojení dešťovýc...'!J33</f>
        <v>0</v>
      </c>
      <c r="AZ54" s="129">
        <f>'SO 03 - Napojení dešťovýc...'!F30</f>
        <v>0</v>
      </c>
      <c r="BA54" s="129">
        <f>'SO 03 - Napojení dešťovýc...'!F31</f>
        <v>0</v>
      </c>
      <c r="BB54" s="129">
        <f>'SO 03 - Napojení dešťovýc...'!F32</f>
        <v>0</v>
      </c>
      <c r="BC54" s="129">
        <f>'SO 03 - Napojení dešťovýc...'!F33</f>
        <v>0</v>
      </c>
      <c r="BD54" s="131">
        <f>'SO 03 - Napojení dešťovýc...'!F34</f>
        <v>0</v>
      </c>
      <c r="BT54" s="132" t="s">
        <v>88</v>
      </c>
      <c r="BV54" s="132" t="s">
        <v>82</v>
      </c>
      <c r="BW54" s="132" t="s">
        <v>96</v>
      </c>
      <c r="BX54" s="132" t="s">
        <v>7</v>
      </c>
      <c r="CL54" s="132" t="s">
        <v>21</v>
      </c>
      <c r="CM54" s="132" t="s">
        <v>90</v>
      </c>
    </row>
    <row r="55" s="5" customFormat="1" ht="16.5" customHeight="1">
      <c r="A55" s="120" t="s">
        <v>84</v>
      </c>
      <c r="B55" s="121"/>
      <c r="C55" s="122"/>
      <c r="D55" s="123" t="s">
        <v>97</v>
      </c>
      <c r="E55" s="123"/>
      <c r="F55" s="123"/>
      <c r="G55" s="123"/>
      <c r="H55" s="123"/>
      <c r="I55" s="124"/>
      <c r="J55" s="123" t="s">
        <v>98</v>
      </c>
      <c r="K55" s="123"/>
      <c r="L55" s="123"/>
      <c r="M55" s="123"/>
      <c r="N55" s="123"/>
      <c r="O55" s="123"/>
      <c r="P55" s="123"/>
      <c r="Q55" s="123"/>
      <c r="R55" s="123"/>
      <c r="S55" s="123"/>
      <c r="T55" s="123"/>
      <c r="U55" s="123"/>
      <c r="V55" s="123"/>
      <c r="W55" s="123"/>
      <c r="X55" s="123"/>
      <c r="Y55" s="123"/>
      <c r="Z55" s="123"/>
      <c r="AA55" s="123"/>
      <c r="AB55" s="123"/>
      <c r="AC55" s="123"/>
      <c r="AD55" s="123"/>
      <c r="AE55" s="123"/>
      <c r="AF55" s="123"/>
      <c r="AG55" s="125">
        <f>'SO 04 - Rekonstrukce příp...'!J27</f>
        <v>0</v>
      </c>
      <c r="AH55" s="124"/>
      <c r="AI55" s="124"/>
      <c r="AJ55" s="124"/>
      <c r="AK55" s="124"/>
      <c r="AL55" s="124"/>
      <c r="AM55" s="124"/>
      <c r="AN55" s="125">
        <f>SUM(AG55,AT55)</f>
        <v>0</v>
      </c>
      <c r="AO55" s="124"/>
      <c r="AP55" s="124"/>
      <c r="AQ55" s="126" t="s">
        <v>87</v>
      </c>
      <c r="AR55" s="127"/>
      <c r="AS55" s="128">
        <v>0</v>
      </c>
      <c r="AT55" s="129">
        <f>ROUND(SUM(AV55:AW55),2)</f>
        <v>0</v>
      </c>
      <c r="AU55" s="130">
        <f>'SO 04 - Rekonstrukce příp...'!P85</f>
        <v>0</v>
      </c>
      <c r="AV55" s="129">
        <f>'SO 04 - Rekonstrukce příp...'!J30</f>
        <v>0</v>
      </c>
      <c r="AW55" s="129">
        <f>'SO 04 - Rekonstrukce příp...'!J31</f>
        <v>0</v>
      </c>
      <c r="AX55" s="129">
        <f>'SO 04 - Rekonstrukce příp...'!J32</f>
        <v>0</v>
      </c>
      <c r="AY55" s="129">
        <f>'SO 04 - Rekonstrukce příp...'!J33</f>
        <v>0</v>
      </c>
      <c r="AZ55" s="129">
        <f>'SO 04 - Rekonstrukce příp...'!F30</f>
        <v>0</v>
      </c>
      <c r="BA55" s="129">
        <f>'SO 04 - Rekonstrukce příp...'!F31</f>
        <v>0</v>
      </c>
      <c r="BB55" s="129">
        <f>'SO 04 - Rekonstrukce příp...'!F32</f>
        <v>0</v>
      </c>
      <c r="BC55" s="129">
        <f>'SO 04 - Rekonstrukce příp...'!F33</f>
        <v>0</v>
      </c>
      <c r="BD55" s="131">
        <f>'SO 04 - Rekonstrukce příp...'!F34</f>
        <v>0</v>
      </c>
      <c r="BT55" s="132" t="s">
        <v>88</v>
      </c>
      <c r="BV55" s="132" t="s">
        <v>82</v>
      </c>
      <c r="BW55" s="132" t="s">
        <v>99</v>
      </c>
      <c r="BX55" s="132" t="s">
        <v>7</v>
      </c>
      <c r="CL55" s="132" t="s">
        <v>21</v>
      </c>
      <c r="CM55" s="132" t="s">
        <v>90</v>
      </c>
    </row>
    <row r="56" s="5" customFormat="1" ht="16.5" customHeight="1">
      <c r="A56" s="120" t="s">
        <v>84</v>
      </c>
      <c r="B56" s="121"/>
      <c r="C56" s="122"/>
      <c r="D56" s="123" t="s">
        <v>100</v>
      </c>
      <c r="E56" s="123"/>
      <c r="F56" s="123"/>
      <c r="G56" s="123"/>
      <c r="H56" s="123"/>
      <c r="I56" s="124"/>
      <c r="J56" s="123" t="s">
        <v>101</v>
      </c>
      <c r="K56" s="123"/>
      <c r="L56" s="123"/>
      <c r="M56" s="123"/>
      <c r="N56" s="123"/>
      <c r="O56" s="123"/>
      <c r="P56" s="123"/>
      <c r="Q56" s="123"/>
      <c r="R56" s="123"/>
      <c r="S56" s="123"/>
      <c r="T56" s="123"/>
      <c r="U56" s="123"/>
      <c r="V56" s="123"/>
      <c r="W56" s="123"/>
      <c r="X56" s="123"/>
      <c r="Y56" s="123"/>
      <c r="Z56" s="123"/>
      <c r="AA56" s="123"/>
      <c r="AB56" s="123"/>
      <c r="AC56" s="123"/>
      <c r="AD56" s="123"/>
      <c r="AE56" s="123"/>
      <c r="AF56" s="123"/>
      <c r="AG56" s="125">
        <f>'SO 05 - Komunikace'!J27</f>
        <v>0</v>
      </c>
      <c r="AH56" s="124"/>
      <c r="AI56" s="124"/>
      <c r="AJ56" s="124"/>
      <c r="AK56" s="124"/>
      <c r="AL56" s="124"/>
      <c r="AM56" s="124"/>
      <c r="AN56" s="125">
        <f>SUM(AG56,AT56)</f>
        <v>0</v>
      </c>
      <c r="AO56" s="124"/>
      <c r="AP56" s="124"/>
      <c r="AQ56" s="126" t="s">
        <v>87</v>
      </c>
      <c r="AR56" s="127"/>
      <c r="AS56" s="128">
        <v>0</v>
      </c>
      <c r="AT56" s="129">
        <f>ROUND(SUM(AV56:AW56),2)</f>
        <v>0</v>
      </c>
      <c r="AU56" s="130">
        <f>'SO 05 - Komunikace'!P84</f>
        <v>0</v>
      </c>
      <c r="AV56" s="129">
        <f>'SO 05 - Komunikace'!J30</f>
        <v>0</v>
      </c>
      <c r="AW56" s="129">
        <f>'SO 05 - Komunikace'!J31</f>
        <v>0</v>
      </c>
      <c r="AX56" s="129">
        <f>'SO 05 - Komunikace'!J32</f>
        <v>0</v>
      </c>
      <c r="AY56" s="129">
        <f>'SO 05 - Komunikace'!J33</f>
        <v>0</v>
      </c>
      <c r="AZ56" s="129">
        <f>'SO 05 - Komunikace'!F30</f>
        <v>0</v>
      </c>
      <c r="BA56" s="129">
        <f>'SO 05 - Komunikace'!F31</f>
        <v>0</v>
      </c>
      <c r="BB56" s="129">
        <f>'SO 05 - Komunikace'!F32</f>
        <v>0</v>
      </c>
      <c r="BC56" s="129">
        <f>'SO 05 - Komunikace'!F33</f>
        <v>0</v>
      </c>
      <c r="BD56" s="131">
        <f>'SO 05 - Komunikace'!F34</f>
        <v>0</v>
      </c>
      <c r="BT56" s="132" t="s">
        <v>88</v>
      </c>
      <c r="BV56" s="132" t="s">
        <v>82</v>
      </c>
      <c r="BW56" s="132" t="s">
        <v>102</v>
      </c>
      <c r="BX56" s="132" t="s">
        <v>7</v>
      </c>
      <c r="CL56" s="132" t="s">
        <v>21</v>
      </c>
      <c r="CM56" s="132" t="s">
        <v>90</v>
      </c>
    </row>
    <row r="57" s="5" customFormat="1" ht="16.5" customHeight="1">
      <c r="A57" s="120" t="s">
        <v>84</v>
      </c>
      <c r="B57" s="121"/>
      <c r="C57" s="122"/>
      <c r="D57" s="123" t="s">
        <v>103</v>
      </c>
      <c r="E57" s="123"/>
      <c r="F57" s="123"/>
      <c r="G57" s="123"/>
      <c r="H57" s="123"/>
      <c r="I57" s="124"/>
      <c r="J57" s="123" t="s">
        <v>104</v>
      </c>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5">
        <f>'SO 06 - Vedlejší rozpočto...'!J27</f>
        <v>0</v>
      </c>
      <c r="AH57" s="124"/>
      <c r="AI57" s="124"/>
      <c r="AJ57" s="124"/>
      <c r="AK57" s="124"/>
      <c r="AL57" s="124"/>
      <c r="AM57" s="124"/>
      <c r="AN57" s="125">
        <f>SUM(AG57,AT57)</f>
        <v>0</v>
      </c>
      <c r="AO57" s="124"/>
      <c r="AP57" s="124"/>
      <c r="AQ57" s="126" t="s">
        <v>87</v>
      </c>
      <c r="AR57" s="127"/>
      <c r="AS57" s="133">
        <v>0</v>
      </c>
      <c r="AT57" s="134">
        <f>ROUND(SUM(AV57:AW57),2)</f>
        <v>0</v>
      </c>
      <c r="AU57" s="135">
        <f>'SO 06 - Vedlejší rozpočto...'!P80</f>
        <v>0</v>
      </c>
      <c r="AV57" s="134">
        <f>'SO 06 - Vedlejší rozpočto...'!J30</f>
        <v>0</v>
      </c>
      <c r="AW57" s="134">
        <f>'SO 06 - Vedlejší rozpočto...'!J31</f>
        <v>0</v>
      </c>
      <c r="AX57" s="134">
        <f>'SO 06 - Vedlejší rozpočto...'!J32</f>
        <v>0</v>
      </c>
      <c r="AY57" s="134">
        <f>'SO 06 - Vedlejší rozpočto...'!J33</f>
        <v>0</v>
      </c>
      <c r="AZ57" s="134">
        <f>'SO 06 - Vedlejší rozpočto...'!F30</f>
        <v>0</v>
      </c>
      <c r="BA57" s="134">
        <f>'SO 06 - Vedlejší rozpočto...'!F31</f>
        <v>0</v>
      </c>
      <c r="BB57" s="134">
        <f>'SO 06 - Vedlejší rozpočto...'!F32</f>
        <v>0</v>
      </c>
      <c r="BC57" s="134">
        <f>'SO 06 - Vedlejší rozpočto...'!F33</f>
        <v>0</v>
      </c>
      <c r="BD57" s="136">
        <f>'SO 06 - Vedlejší rozpočto...'!F34</f>
        <v>0</v>
      </c>
      <c r="BT57" s="132" t="s">
        <v>88</v>
      </c>
      <c r="BV57" s="132" t="s">
        <v>82</v>
      </c>
      <c r="BW57" s="132" t="s">
        <v>105</v>
      </c>
      <c r="BX57" s="132" t="s">
        <v>7</v>
      </c>
      <c r="CL57" s="132" t="s">
        <v>21</v>
      </c>
      <c r="CM57" s="132" t="s">
        <v>90</v>
      </c>
    </row>
    <row r="58" s="1" customFormat="1" ht="30" customHeight="1">
      <c r="B58" s="47"/>
      <c r="C58" s="75"/>
      <c r="D58" s="75"/>
      <c r="E58" s="75"/>
      <c r="F58" s="75"/>
      <c r="G58" s="75"/>
      <c r="H58" s="75"/>
      <c r="I58" s="75"/>
      <c r="J58" s="75"/>
      <c r="K58" s="75"/>
      <c r="L58" s="75"/>
      <c r="M58" s="75"/>
      <c r="N58" s="75"/>
      <c r="O58" s="75"/>
      <c r="P58" s="75"/>
      <c r="Q58" s="75"/>
      <c r="R58" s="75"/>
      <c r="S58" s="75"/>
      <c r="T58" s="75"/>
      <c r="U58" s="75"/>
      <c r="V58" s="75"/>
      <c r="W58" s="75"/>
      <c r="X58" s="75"/>
      <c r="Y58" s="75"/>
      <c r="Z58" s="75"/>
      <c r="AA58" s="75"/>
      <c r="AB58" s="75"/>
      <c r="AC58" s="75"/>
      <c r="AD58" s="75"/>
      <c r="AE58" s="75"/>
      <c r="AF58" s="75"/>
      <c r="AG58" s="75"/>
      <c r="AH58" s="75"/>
      <c r="AI58" s="75"/>
      <c r="AJ58" s="75"/>
      <c r="AK58" s="75"/>
      <c r="AL58" s="75"/>
      <c r="AM58" s="75"/>
      <c r="AN58" s="75"/>
      <c r="AO58" s="75"/>
      <c r="AP58" s="75"/>
      <c r="AQ58" s="75"/>
      <c r="AR58" s="73"/>
    </row>
    <row r="59" s="1" customFormat="1" ht="6.96" customHeight="1">
      <c r="B59" s="68"/>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9"/>
      <c r="AL59" s="69"/>
      <c r="AM59" s="69"/>
      <c r="AN59" s="69"/>
      <c r="AO59" s="69"/>
      <c r="AP59" s="69"/>
      <c r="AQ59" s="69"/>
      <c r="AR59" s="73"/>
    </row>
  </sheetData>
  <sheetProtection sheet="1" formatColumns="0" formatRows="0" objects="1" scenarios="1" spinCount="100000" saltValue="drigOFc05aAOqmLLvIq2Zk9iQBxgFdlbMK7hSPjNNUCykQ+35r1lnioYGCgkjgb4Vc8BabarRLIWrdf/SOQHoQ==" hashValue="i3gsy92xnG4YtIzDP4k9Aq9uCcAEgSOiVQdep1Lgaev62sol54hQn9LDt3vRCNXHIfny3RsM5O6LYzyVkzO9yA==" algorithmName="SHA-512" password="CC35"/>
  <mergeCells count="6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N56:AP56"/>
    <mergeCell ref="AG56:AM56"/>
    <mergeCell ref="D56:H56"/>
    <mergeCell ref="J56:AF56"/>
    <mergeCell ref="AN57:AP57"/>
    <mergeCell ref="AG57:AM57"/>
    <mergeCell ref="D57:H57"/>
    <mergeCell ref="J57:AF57"/>
    <mergeCell ref="AG51:AM51"/>
    <mergeCell ref="AN51:AP51"/>
    <mergeCell ref="AR2:BE2"/>
  </mergeCells>
  <hyperlinks>
    <hyperlink ref="K1:S1" location="C2" display="1) Rekapitulace stavby"/>
    <hyperlink ref="W1:AI1" location="C51" display="2) Rekapitulace objektů stavby a soupisů prací"/>
    <hyperlink ref="A52" location="'SO 01 - Rekonstrukce stok...'!C2" display="/"/>
    <hyperlink ref="A53" location="'SO 02 - Rekonstrukce kana...'!C2" display="/"/>
    <hyperlink ref="A54" location="'SO 03 - Napojení dešťovýc...'!C2" display="/"/>
    <hyperlink ref="A55" location="'SO 04 - Rekonstrukce příp...'!C2" display="/"/>
    <hyperlink ref="A56" location="'SO 05 - Komunikace'!C2" display="/"/>
    <hyperlink ref="A57" location="'SO 06 - Vedlejší rozpočto...'!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7"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8"/>
      <c r="C1" s="138"/>
      <c r="D1" s="139" t="s">
        <v>1</v>
      </c>
      <c r="E1" s="138"/>
      <c r="F1" s="140" t="s">
        <v>106</v>
      </c>
      <c r="G1" s="140" t="s">
        <v>107</v>
      </c>
      <c r="H1" s="140"/>
      <c r="I1" s="141"/>
      <c r="J1" s="140" t="s">
        <v>108</v>
      </c>
      <c r="K1" s="139" t="s">
        <v>109</v>
      </c>
      <c r="L1" s="140" t="s">
        <v>110</v>
      </c>
      <c r="M1" s="140"/>
      <c r="N1" s="140"/>
      <c r="O1" s="140"/>
      <c r="P1" s="140"/>
      <c r="Q1" s="140"/>
      <c r="R1" s="140"/>
      <c r="S1" s="140"/>
      <c r="T1" s="140"/>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89</v>
      </c>
      <c r="AZ2" s="142" t="s">
        <v>111</v>
      </c>
      <c r="BA2" s="142" t="s">
        <v>112</v>
      </c>
      <c r="BB2" s="142" t="s">
        <v>37</v>
      </c>
      <c r="BC2" s="142" t="s">
        <v>113</v>
      </c>
      <c r="BD2" s="142" t="s">
        <v>90</v>
      </c>
    </row>
    <row r="3" ht="6.96" customHeight="1">
      <c r="B3" s="25"/>
      <c r="C3" s="26"/>
      <c r="D3" s="26"/>
      <c r="E3" s="26"/>
      <c r="F3" s="26"/>
      <c r="G3" s="26"/>
      <c r="H3" s="26"/>
      <c r="I3" s="143"/>
      <c r="J3" s="26"/>
      <c r="K3" s="27"/>
      <c r="AT3" s="24" t="s">
        <v>90</v>
      </c>
      <c r="AZ3" s="142" t="s">
        <v>114</v>
      </c>
      <c r="BA3" s="142" t="s">
        <v>37</v>
      </c>
      <c r="BB3" s="142" t="s">
        <v>37</v>
      </c>
      <c r="BC3" s="142" t="s">
        <v>115</v>
      </c>
      <c r="BD3" s="142" t="s">
        <v>90</v>
      </c>
    </row>
    <row r="4" ht="36.96" customHeight="1">
      <c r="B4" s="28"/>
      <c r="C4" s="29"/>
      <c r="D4" s="30" t="s">
        <v>116</v>
      </c>
      <c r="E4" s="29"/>
      <c r="F4" s="29"/>
      <c r="G4" s="29"/>
      <c r="H4" s="29"/>
      <c r="I4" s="144"/>
      <c r="J4" s="29"/>
      <c r="K4" s="31"/>
      <c r="M4" s="32" t="s">
        <v>12</v>
      </c>
      <c r="AT4" s="24" t="s">
        <v>6</v>
      </c>
      <c r="AZ4" s="142" t="s">
        <v>117</v>
      </c>
      <c r="BA4" s="142" t="s">
        <v>118</v>
      </c>
      <c r="BB4" s="142" t="s">
        <v>37</v>
      </c>
      <c r="BC4" s="142" t="s">
        <v>119</v>
      </c>
      <c r="BD4" s="142" t="s">
        <v>90</v>
      </c>
    </row>
    <row r="5" ht="6.96" customHeight="1">
      <c r="B5" s="28"/>
      <c r="C5" s="29"/>
      <c r="D5" s="29"/>
      <c r="E5" s="29"/>
      <c r="F5" s="29"/>
      <c r="G5" s="29"/>
      <c r="H5" s="29"/>
      <c r="I5" s="144"/>
      <c r="J5" s="29"/>
      <c r="K5" s="31"/>
      <c r="AZ5" s="142" t="s">
        <v>120</v>
      </c>
      <c r="BA5" s="142" t="s">
        <v>121</v>
      </c>
      <c r="BB5" s="142" t="s">
        <v>37</v>
      </c>
      <c r="BC5" s="142" t="s">
        <v>122</v>
      </c>
      <c r="BD5" s="142" t="s">
        <v>90</v>
      </c>
    </row>
    <row r="6">
      <c r="B6" s="28"/>
      <c r="C6" s="29"/>
      <c r="D6" s="40" t="s">
        <v>18</v>
      </c>
      <c r="E6" s="29"/>
      <c r="F6" s="29"/>
      <c r="G6" s="29"/>
      <c r="H6" s="29"/>
      <c r="I6" s="144"/>
      <c r="J6" s="29"/>
      <c r="K6" s="31"/>
      <c r="AZ6" s="142" t="s">
        <v>123</v>
      </c>
      <c r="BA6" s="142" t="s">
        <v>124</v>
      </c>
      <c r="BB6" s="142" t="s">
        <v>37</v>
      </c>
      <c r="BC6" s="142" t="s">
        <v>125</v>
      </c>
      <c r="BD6" s="142" t="s">
        <v>90</v>
      </c>
    </row>
    <row r="7" ht="16.5" customHeight="1">
      <c r="B7" s="28"/>
      <c r="C7" s="29"/>
      <c r="D7" s="29"/>
      <c r="E7" s="145" t="str">
        <f>'Rekapitulace stavby'!K6</f>
        <v>Rekonstrukce kanalizační stoky AIa v ul. Písečná, Kolín</v>
      </c>
      <c r="F7" s="40"/>
      <c r="G7" s="40"/>
      <c r="H7" s="40"/>
      <c r="I7" s="144"/>
      <c r="J7" s="29"/>
      <c r="K7" s="31"/>
      <c r="AZ7" s="142" t="s">
        <v>126</v>
      </c>
      <c r="BA7" s="142" t="s">
        <v>127</v>
      </c>
      <c r="BB7" s="142" t="s">
        <v>37</v>
      </c>
      <c r="BC7" s="142" t="s">
        <v>128</v>
      </c>
      <c r="BD7" s="142" t="s">
        <v>90</v>
      </c>
    </row>
    <row r="8" s="1" customFormat="1">
      <c r="B8" s="47"/>
      <c r="C8" s="48"/>
      <c r="D8" s="40" t="s">
        <v>129</v>
      </c>
      <c r="E8" s="48"/>
      <c r="F8" s="48"/>
      <c r="G8" s="48"/>
      <c r="H8" s="48"/>
      <c r="I8" s="146"/>
      <c r="J8" s="48"/>
      <c r="K8" s="52"/>
    </row>
    <row r="9" s="1" customFormat="1" ht="36.96" customHeight="1">
      <c r="B9" s="47"/>
      <c r="C9" s="48"/>
      <c r="D9" s="48"/>
      <c r="E9" s="147" t="s">
        <v>130</v>
      </c>
      <c r="F9" s="48"/>
      <c r="G9" s="48"/>
      <c r="H9" s="48"/>
      <c r="I9" s="146"/>
      <c r="J9" s="48"/>
      <c r="K9" s="52"/>
    </row>
    <row r="10" s="1" customFormat="1">
      <c r="B10" s="47"/>
      <c r="C10" s="48"/>
      <c r="D10" s="48"/>
      <c r="E10" s="48"/>
      <c r="F10" s="48"/>
      <c r="G10" s="48"/>
      <c r="H10" s="48"/>
      <c r="I10" s="146"/>
      <c r="J10" s="48"/>
      <c r="K10" s="52"/>
    </row>
    <row r="11" s="1" customFormat="1" ht="14.4" customHeight="1">
      <c r="B11" s="47"/>
      <c r="C11" s="48"/>
      <c r="D11" s="40" t="s">
        <v>20</v>
      </c>
      <c r="E11" s="48"/>
      <c r="F11" s="35" t="s">
        <v>21</v>
      </c>
      <c r="G11" s="48"/>
      <c r="H11" s="48"/>
      <c r="I11" s="148" t="s">
        <v>22</v>
      </c>
      <c r="J11" s="35" t="s">
        <v>37</v>
      </c>
      <c r="K11" s="52"/>
    </row>
    <row r="12" s="1" customFormat="1" ht="14.4" customHeight="1">
      <c r="B12" s="47"/>
      <c r="C12" s="48"/>
      <c r="D12" s="40" t="s">
        <v>24</v>
      </c>
      <c r="E12" s="48"/>
      <c r="F12" s="35" t="s">
        <v>25</v>
      </c>
      <c r="G12" s="48"/>
      <c r="H12" s="48"/>
      <c r="I12" s="148" t="s">
        <v>26</v>
      </c>
      <c r="J12" s="149" t="str">
        <f>'Rekapitulace stavby'!AN8</f>
        <v>3. 1. 2018</v>
      </c>
      <c r="K12" s="52"/>
    </row>
    <row r="13" s="1" customFormat="1" ht="10.8" customHeight="1">
      <c r="B13" s="47"/>
      <c r="C13" s="48"/>
      <c r="D13" s="48"/>
      <c r="E13" s="48"/>
      <c r="F13" s="48"/>
      <c r="G13" s="48"/>
      <c r="H13" s="48"/>
      <c r="I13" s="146"/>
      <c r="J13" s="48"/>
      <c r="K13" s="52"/>
    </row>
    <row r="14" s="1" customFormat="1" ht="14.4" customHeight="1">
      <c r="B14" s="47"/>
      <c r="C14" s="48"/>
      <c r="D14" s="40" t="s">
        <v>32</v>
      </c>
      <c r="E14" s="48"/>
      <c r="F14" s="48"/>
      <c r="G14" s="48"/>
      <c r="H14" s="48"/>
      <c r="I14" s="148" t="s">
        <v>33</v>
      </c>
      <c r="J14" s="35" t="s">
        <v>34</v>
      </c>
      <c r="K14" s="52"/>
    </row>
    <row r="15" s="1" customFormat="1" ht="18" customHeight="1">
      <c r="B15" s="47"/>
      <c r="C15" s="48"/>
      <c r="D15" s="48"/>
      <c r="E15" s="35" t="s">
        <v>35</v>
      </c>
      <c r="F15" s="48"/>
      <c r="G15" s="48"/>
      <c r="H15" s="48"/>
      <c r="I15" s="148" t="s">
        <v>36</v>
      </c>
      <c r="J15" s="35" t="s">
        <v>37</v>
      </c>
      <c r="K15" s="52"/>
    </row>
    <row r="16" s="1" customFormat="1" ht="6.96" customHeight="1">
      <c r="B16" s="47"/>
      <c r="C16" s="48"/>
      <c r="D16" s="48"/>
      <c r="E16" s="48"/>
      <c r="F16" s="48"/>
      <c r="G16" s="48"/>
      <c r="H16" s="48"/>
      <c r="I16" s="146"/>
      <c r="J16" s="48"/>
      <c r="K16" s="52"/>
    </row>
    <row r="17" s="1" customFormat="1" ht="14.4" customHeight="1">
      <c r="B17" s="47"/>
      <c r="C17" s="48"/>
      <c r="D17" s="40" t="s">
        <v>38</v>
      </c>
      <c r="E17" s="48"/>
      <c r="F17" s="48"/>
      <c r="G17" s="48"/>
      <c r="H17" s="48"/>
      <c r="I17" s="148" t="s">
        <v>33</v>
      </c>
      <c r="J17" s="35" t="str">
        <f>IF('Rekapitulace stavby'!AN13="Vyplň údaj","",IF('Rekapitulace stavby'!AN13="","",'Rekapitulace stavby'!AN13))</f>
        <v/>
      </c>
      <c r="K17" s="52"/>
    </row>
    <row r="18" s="1" customFormat="1" ht="18" customHeight="1">
      <c r="B18" s="47"/>
      <c r="C18" s="48"/>
      <c r="D18" s="48"/>
      <c r="E18" s="35" t="str">
        <f>IF('Rekapitulace stavby'!E14="Vyplň údaj","",IF('Rekapitulace stavby'!E14="","",'Rekapitulace stavby'!E14))</f>
        <v/>
      </c>
      <c r="F18" s="48"/>
      <c r="G18" s="48"/>
      <c r="H18" s="48"/>
      <c r="I18" s="148" t="s">
        <v>36</v>
      </c>
      <c r="J18" s="35" t="str">
        <f>IF('Rekapitulace stavby'!AN14="Vyplň údaj","",IF('Rekapitulace stavby'!AN14="","",'Rekapitulace stavby'!AN14))</f>
        <v/>
      </c>
      <c r="K18" s="52"/>
    </row>
    <row r="19" s="1" customFormat="1" ht="6.96" customHeight="1">
      <c r="B19" s="47"/>
      <c r="C19" s="48"/>
      <c r="D19" s="48"/>
      <c r="E19" s="48"/>
      <c r="F19" s="48"/>
      <c r="G19" s="48"/>
      <c r="H19" s="48"/>
      <c r="I19" s="146"/>
      <c r="J19" s="48"/>
      <c r="K19" s="52"/>
    </row>
    <row r="20" s="1" customFormat="1" ht="14.4" customHeight="1">
      <c r="B20" s="47"/>
      <c r="C20" s="48"/>
      <c r="D20" s="40" t="s">
        <v>40</v>
      </c>
      <c r="E20" s="48"/>
      <c r="F20" s="48"/>
      <c r="G20" s="48"/>
      <c r="H20" s="48"/>
      <c r="I20" s="148" t="s">
        <v>33</v>
      </c>
      <c r="J20" s="35" t="s">
        <v>41</v>
      </c>
      <c r="K20" s="52"/>
    </row>
    <row r="21" s="1" customFormat="1" ht="18" customHeight="1">
      <c r="B21" s="47"/>
      <c r="C21" s="48"/>
      <c r="D21" s="48"/>
      <c r="E21" s="35" t="s">
        <v>42</v>
      </c>
      <c r="F21" s="48"/>
      <c r="G21" s="48"/>
      <c r="H21" s="48"/>
      <c r="I21" s="148" t="s">
        <v>36</v>
      </c>
      <c r="J21" s="35" t="s">
        <v>37</v>
      </c>
      <c r="K21" s="52"/>
    </row>
    <row r="22" s="1" customFormat="1" ht="6.96" customHeight="1">
      <c r="B22" s="47"/>
      <c r="C22" s="48"/>
      <c r="D22" s="48"/>
      <c r="E22" s="48"/>
      <c r="F22" s="48"/>
      <c r="G22" s="48"/>
      <c r="H22" s="48"/>
      <c r="I22" s="146"/>
      <c r="J22" s="48"/>
      <c r="K22" s="52"/>
    </row>
    <row r="23" s="1" customFormat="1" ht="14.4" customHeight="1">
      <c r="B23" s="47"/>
      <c r="C23" s="48"/>
      <c r="D23" s="40" t="s">
        <v>44</v>
      </c>
      <c r="E23" s="48"/>
      <c r="F23" s="48"/>
      <c r="G23" s="48"/>
      <c r="H23" s="48"/>
      <c r="I23" s="146"/>
      <c r="J23" s="48"/>
      <c r="K23" s="52"/>
    </row>
    <row r="24" s="6" customFormat="1" ht="16.5" customHeight="1">
      <c r="B24" s="150"/>
      <c r="C24" s="151"/>
      <c r="D24" s="151"/>
      <c r="E24" s="45" t="s">
        <v>37</v>
      </c>
      <c r="F24" s="45"/>
      <c r="G24" s="45"/>
      <c r="H24" s="45"/>
      <c r="I24" s="152"/>
      <c r="J24" s="151"/>
      <c r="K24" s="153"/>
    </row>
    <row r="25" s="1" customFormat="1" ht="6.96" customHeight="1">
      <c r="B25" s="47"/>
      <c r="C25" s="48"/>
      <c r="D25" s="48"/>
      <c r="E25" s="48"/>
      <c r="F25" s="48"/>
      <c r="G25" s="48"/>
      <c r="H25" s="48"/>
      <c r="I25" s="146"/>
      <c r="J25" s="48"/>
      <c r="K25" s="52"/>
    </row>
    <row r="26" s="1" customFormat="1" ht="6.96" customHeight="1">
      <c r="B26" s="47"/>
      <c r="C26" s="48"/>
      <c r="D26" s="107"/>
      <c r="E26" s="107"/>
      <c r="F26" s="107"/>
      <c r="G26" s="107"/>
      <c r="H26" s="107"/>
      <c r="I26" s="154"/>
      <c r="J26" s="107"/>
      <c r="K26" s="155"/>
    </row>
    <row r="27" s="1" customFormat="1" ht="25.44" customHeight="1">
      <c r="B27" s="47"/>
      <c r="C27" s="48"/>
      <c r="D27" s="156" t="s">
        <v>46</v>
      </c>
      <c r="E27" s="48"/>
      <c r="F27" s="48"/>
      <c r="G27" s="48"/>
      <c r="H27" s="48"/>
      <c r="I27" s="146"/>
      <c r="J27" s="157">
        <f>ROUND(J86,2)</f>
        <v>0</v>
      </c>
      <c r="K27" s="52"/>
    </row>
    <row r="28" s="1" customFormat="1" ht="6.96" customHeight="1">
      <c r="B28" s="47"/>
      <c r="C28" s="48"/>
      <c r="D28" s="107"/>
      <c r="E28" s="107"/>
      <c r="F28" s="107"/>
      <c r="G28" s="107"/>
      <c r="H28" s="107"/>
      <c r="I28" s="154"/>
      <c r="J28" s="107"/>
      <c r="K28" s="155"/>
    </row>
    <row r="29" s="1" customFormat="1" ht="14.4" customHeight="1">
      <c r="B29" s="47"/>
      <c r="C29" s="48"/>
      <c r="D29" s="48"/>
      <c r="E29" s="48"/>
      <c r="F29" s="53" t="s">
        <v>48</v>
      </c>
      <c r="G29" s="48"/>
      <c r="H29" s="48"/>
      <c r="I29" s="158" t="s">
        <v>47</v>
      </c>
      <c r="J29" s="53" t="s">
        <v>49</v>
      </c>
      <c r="K29" s="52"/>
    </row>
    <row r="30" s="1" customFormat="1" ht="14.4" customHeight="1">
      <c r="B30" s="47"/>
      <c r="C30" s="48"/>
      <c r="D30" s="56" t="s">
        <v>50</v>
      </c>
      <c r="E30" s="56" t="s">
        <v>51</v>
      </c>
      <c r="F30" s="159">
        <f>ROUND(SUM(BE86:BE437), 2)</f>
        <v>0</v>
      </c>
      <c r="G30" s="48"/>
      <c r="H30" s="48"/>
      <c r="I30" s="160">
        <v>0.20999999999999999</v>
      </c>
      <c r="J30" s="159">
        <f>ROUND(ROUND((SUM(BE86:BE437)), 2)*I30, 2)</f>
        <v>0</v>
      </c>
      <c r="K30" s="52"/>
    </row>
    <row r="31" s="1" customFormat="1" ht="14.4" customHeight="1">
      <c r="B31" s="47"/>
      <c r="C31" s="48"/>
      <c r="D31" s="48"/>
      <c r="E31" s="56" t="s">
        <v>52</v>
      </c>
      <c r="F31" s="159">
        <f>ROUND(SUM(BF86:BF437), 2)</f>
        <v>0</v>
      </c>
      <c r="G31" s="48"/>
      <c r="H31" s="48"/>
      <c r="I31" s="160">
        <v>0.14999999999999999</v>
      </c>
      <c r="J31" s="159">
        <f>ROUND(ROUND((SUM(BF86:BF437)), 2)*I31, 2)</f>
        <v>0</v>
      </c>
      <c r="K31" s="52"/>
    </row>
    <row r="32" hidden="1" s="1" customFormat="1" ht="14.4" customHeight="1">
      <c r="B32" s="47"/>
      <c r="C32" s="48"/>
      <c r="D32" s="48"/>
      <c r="E32" s="56" t="s">
        <v>53</v>
      </c>
      <c r="F32" s="159">
        <f>ROUND(SUM(BG86:BG437), 2)</f>
        <v>0</v>
      </c>
      <c r="G32" s="48"/>
      <c r="H32" s="48"/>
      <c r="I32" s="160">
        <v>0.20999999999999999</v>
      </c>
      <c r="J32" s="159">
        <v>0</v>
      </c>
      <c r="K32" s="52"/>
    </row>
    <row r="33" hidden="1" s="1" customFormat="1" ht="14.4" customHeight="1">
      <c r="B33" s="47"/>
      <c r="C33" s="48"/>
      <c r="D33" s="48"/>
      <c r="E33" s="56" t="s">
        <v>54</v>
      </c>
      <c r="F33" s="159">
        <f>ROUND(SUM(BH86:BH437), 2)</f>
        <v>0</v>
      </c>
      <c r="G33" s="48"/>
      <c r="H33" s="48"/>
      <c r="I33" s="160">
        <v>0.14999999999999999</v>
      </c>
      <c r="J33" s="159">
        <v>0</v>
      </c>
      <c r="K33" s="52"/>
    </row>
    <row r="34" hidden="1" s="1" customFormat="1" ht="14.4" customHeight="1">
      <c r="B34" s="47"/>
      <c r="C34" s="48"/>
      <c r="D34" s="48"/>
      <c r="E34" s="56" t="s">
        <v>55</v>
      </c>
      <c r="F34" s="159">
        <f>ROUND(SUM(BI86:BI437), 2)</f>
        <v>0</v>
      </c>
      <c r="G34" s="48"/>
      <c r="H34" s="48"/>
      <c r="I34" s="160">
        <v>0</v>
      </c>
      <c r="J34" s="159">
        <v>0</v>
      </c>
      <c r="K34" s="52"/>
    </row>
    <row r="35" s="1" customFormat="1" ht="6.96" customHeight="1">
      <c r="B35" s="47"/>
      <c r="C35" s="48"/>
      <c r="D35" s="48"/>
      <c r="E35" s="48"/>
      <c r="F35" s="48"/>
      <c r="G35" s="48"/>
      <c r="H35" s="48"/>
      <c r="I35" s="146"/>
      <c r="J35" s="48"/>
      <c r="K35" s="52"/>
    </row>
    <row r="36" s="1" customFormat="1" ht="25.44" customHeight="1">
      <c r="B36" s="47"/>
      <c r="C36" s="161"/>
      <c r="D36" s="162" t="s">
        <v>56</v>
      </c>
      <c r="E36" s="99"/>
      <c r="F36" s="99"/>
      <c r="G36" s="163" t="s">
        <v>57</v>
      </c>
      <c r="H36" s="164" t="s">
        <v>58</v>
      </c>
      <c r="I36" s="165"/>
      <c r="J36" s="166">
        <f>SUM(J27:J34)</f>
        <v>0</v>
      </c>
      <c r="K36" s="167"/>
    </row>
    <row r="37" s="1" customFormat="1" ht="14.4" customHeight="1">
      <c r="B37" s="68"/>
      <c r="C37" s="69"/>
      <c r="D37" s="69"/>
      <c r="E37" s="69"/>
      <c r="F37" s="69"/>
      <c r="G37" s="69"/>
      <c r="H37" s="69"/>
      <c r="I37" s="168"/>
      <c r="J37" s="69"/>
      <c r="K37" s="70"/>
    </row>
    <row r="41" s="1" customFormat="1" ht="6.96" customHeight="1">
      <c r="B41" s="169"/>
      <c r="C41" s="170"/>
      <c r="D41" s="170"/>
      <c r="E41" s="170"/>
      <c r="F41" s="170"/>
      <c r="G41" s="170"/>
      <c r="H41" s="170"/>
      <c r="I41" s="171"/>
      <c r="J41" s="170"/>
      <c r="K41" s="172"/>
    </row>
    <row r="42" s="1" customFormat="1" ht="36.96" customHeight="1">
      <c r="B42" s="47"/>
      <c r="C42" s="30" t="s">
        <v>131</v>
      </c>
      <c r="D42" s="48"/>
      <c r="E42" s="48"/>
      <c r="F42" s="48"/>
      <c r="G42" s="48"/>
      <c r="H42" s="48"/>
      <c r="I42" s="146"/>
      <c r="J42" s="48"/>
      <c r="K42" s="52"/>
    </row>
    <row r="43" s="1" customFormat="1" ht="6.96" customHeight="1">
      <c r="B43" s="47"/>
      <c r="C43" s="48"/>
      <c r="D43" s="48"/>
      <c r="E43" s="48"/>
      <c r="F43" s="48"/>
      <c r="G43" s="48"/>
      <c r="H43" s="48"/>
      <c r="I43" s="146"/>
      <c r="J43" s="48"/>
      <c r="K43" s="52"/>
    </row>
    <row r="44" s="1" customFormat="1" ht="14.4" customHeight="1">
      <c r="B44" s="47"/>
      <c r="C44" s="40" t="s">
        <v>18</v>
      </c>
      <c r="D44" s="48"/>
      <c r="E44" s="48"/>
      <c r="F44" s="48"/>
      <c r="G44" s="48"/>
      <c r="H44" s="48"/>
      <c r="I44" s="146"/>
      <c r="J44" s="48"/>
      <c r="K44" s="52"/>
    </row>
    <row r="45" s="1" customFormat="1" ht="16.5" customHeight="1">
      <c r="B45" s="47"/>
      <c r="C45" s="48"/>
      <c r="D45" s="48"/>
      <c r="E45" s="145" t="str">
        <f>E7</f>
        <v>Rekonstrukce kanalizační stoky AIa v ul. Písečná, Kolín</v>
      </c>
      <c r="F45" s="40"/>
      <c r="G45" s="40"/>
      <c r="H45" s="40"/>
      <c r="I45" s="146"/>
      <c r="J45" s="48"/>
      <c r="K45" s="52"/>
    </row>
    <row r="46" s="1" customFormat="1" ht="14.4" customHeight="1">
      <c r="B46" s="47"/>
      <c r="C46" s="40" t="s">
        <v>129</v>
      </c>
      <c r="D46" s="48"/>
      <c r="E46" s="48"/>
      <c r="F46" s="48"/>
      <c r="G46" s="48"/>
      <c r="H46" s="48"/>
      <c r="I46" s="146"/>
      <c r="J46" s="48"/>
      <c r="K46" s="52"/>
    </row>
    <row r="47" s="1" customFormat="1" ht="17.25" customHeight="1">
      <c r="B47" s="47"/>
      <c r="C47" s="48"/>
      <c r="D47" s="48"/>
      <c r="E47" s="147" t="str">
        <f>E9</f>
        <v>SO 01 - Rekonstrukce stoky AIa</v>
      </c>
      <c r="F47" s="48"/>
      <c r="G47" s="48"/>
      <c r="H47" s="48"/>
      <c r="I47" s="146"/>
      <c r="J47" s="48"/>
      <c r="K47" s="52"/>
    </row>
    <row r="48" s="1" customFormat="1" ht="6.96" customHeight="1">
      <c r="B48" s="47"/>
      <c r="C48" s="48"/>
      <c r="D48" s="48"/>
      <c r="E48" s="48"/>
      <c r="F48" s="48"/>
      <c r="G48" s="48"/>
      <c r="H48" s="48"/>
      <c r="I48" s="146"/>
      <c r="J48" s="48"/>
      <c r="K48" s="52"/>
    </row>
    <row r="49" s="1" customFormat="1" ht="18" customHeight="1">
      <c r="B49" s="47"/>
      <c r="C49" s="40" t="s">
        <v>24</v>
      </c>
      <c r="D49" s="48"/>
      <c r="E49" s="48"/>
      <c r="F49" s="35" t="str">
        <f>F12</f>
        <v>Kolín</v>
      </c>
      <c r="G49" s="48"/>
      <c r="H49" s="48"/>
      <c r="I49" s="148" t="s">
        <v>26</v>
      </c>
      <c r="J49" s="149" t="str">
        <f>IF(J12="","",J12)</f>
        <v>3. 1. 2018</v>
      </c>
      <c r="K49" s="52"/>
    </row>
    <row r="50" s="1" customFormat="1" ht="6.96" customHeight="1">
      <c r="B50" s="47"/>
      <c r="C50" s="48"/>
      <c r="D50" s="48"/>
      <c r="E50" s="48"/>
      <c r="F50" s="48"/>
      <c r="G50" s="48"/>
      <c r="H50" s="48"/>
      <c r="I50" s="146"/>
      <c r="J50" s="48"/>
      <c r="K50" s="52"/>
    </row>
    <row r="51" s="1" customFormat="1">
      <c r="B51" s="47"/>
      <c r="C51" s="40" t="s">
        <v>32</v>
      </c>
      <c r="D51" s="48"/>
      <c r="E51" s="48"/>
      <c r="F51" s="35" t="str">
        <f>E15</f>
        <v>Město Kolín, Karlovo nám. 78, 280 02 Kolín</v>
      </c>
      <c r="G51" s="48"/>
      <c r="H51" s="48"/>
      <c r="I51" s="148" t="s">
        <v>40</v>
      </c>
      <c r="J51" s="45" t="str">
        <f>E21</f>
        <v>LK PROJEKT s.r.o., ul.28.října 933/11, Čelákovice</v>
      </c>
      <c r="K51" s="52"/>
    </row>
    <row r="52" s="1" customFormat="1" ht="14.4" customHeight="1">
      <c r="B52" s="47"/>
      <c r="C52" s="40" t="s">
        <v>38</v>
      </c>
      <c r="D52" s="48"/>
      <c r="E52" s="48"/>
      <c r="F52" s="35" t="str">
        <f>IF(E18="","",E18)</f>
        <v/>
      </c>
      <c r="G52" s="48"/>
      <c r="H52" s="48"/>
      <c r="I52" s="146"/>
      <c r="J52" s="173"/>
      <c r="K52" s="52"/>
    </row>
    <row r="53" s="1" customFormat="1" ht="10.32" customHeight="1">
      <c r="B53" s="47"/>
      <c r="C53" s="48"/>
      <c r="D53" s="48"/>
      <c r="E53" s="48"/>
      <c r="F53" s="48"/>
      <c r="G53" s="48"/>
      <c r="H53" s="48"/>
      <c r="I53" s="146"/>
      <c r="J53" s="48"/>
      <c r="K53" s="52"/>
    </row>
    <row r="54" s="1" customFormat="1" ht="29.28" customHeight="1">
      <c r="B54" s="47"/>
      <c r="C54" s="174" t="s">
        <v>132</v>
      </c>
      <c r="D54" s="161"/>
      <c r="E54" s="161"/>
      <c r="F54" s="161"/>
      <c r="G54" s="161"/>
      <c r="H54" s="161"/>
      <c r="I54" s="175"/>
      <c r="J54" s="176" t="s">
        <v>133</v>
      </c>
      <c r="K54" s="177"/>
    </row>
    <row r="55" s="1" customFormat="1" ht="10.32" customHeight="1">
      <c r="B55" s="47"/>
      <c r="C55" s="48"/>
      <c r="D55" s="48"/>
      <c r="E55" s="48"/>
      <c r="F55" s="48"/>
      <c r="G55" s="48"/>
      <c r="H55" s="48"/>
      <c r="I55" s="146"/>
      <c r="J55" s="48"/>
      <c r="K55" s="52"/>
    </row>
    <row r="56" s="1" customFormat="1" ht="29.28" customHeight="1">
      <c r="B56" s="47"/>
      <c r="C56" s="178" t="s">
        <v>134</v>
      </c>
      <c r="D56" s="48"/>
      <c r="E56" s="48"/>
      <c r="F56" s="48"/>
      <c r="G56" s="48"/>
      <c r="H56" s="48"/>
      <c r="I56" s="146"/>
      <c r="J56" s="157">
        <f>J86</f>
        <v>0</v>
      </c>
      <c r="K56" s="52"/>
      <c r="AU56" s="24" t="s">
        <v>135</v>
      </c>
    </row>
    <row r="57" s="7" customFormat="1" ht="24.96" customHeight="1">
      <c r="B57" s="179"/>
      <c r="C57" s="180"/>
      <c r="D57" s="181" t="s">
        <v>136</v>
      </c>
      <c r="E57" s="182"/>
      <c r="F57" s="182"/>
      <c r="G57" s="182"/>
      <c r="H57" s="182"/>
      <c r="I57" s="183"/>
      <c r="J57" s="184">
        <f>J87</f>
        <v>0</v>
      </c>
      <c r="K57" s="185"/>
    </row>
    <row r="58" s="8" customFormat="1" ht="19.92" customHeight="1">
      <c r="B58" s="186"/>
      <c r="C58" s="187"/>
      <c r="D58" s="188" t="s">
        <v>137</v>
      </c>
      <c r="E58" s="189"/>
      <c r="F58" s="189"/>
      <c r="G58" s="189"/>
      <c r="H58" s="189"/>
      <c r="I58" s="190"/>
      <c r="J58" s="191">
        <f>J88</f>
        <v>0</v>
      </c>
      <c r="K58" s="192"/>
    </row>
    <row r="59" s="8" customFormat="1" ht="19.92" customHeight="1">
      <c r="B59" s="186"/>
      <c r="C59" s="187"/>
      <c r="D59" s="188" t="s">
        <v>138</v>
      </c>
      <c r="E59" s="189"/>
      <c r="F59" s="189"/>
      <c r="G59" s="189"/>
      <c r="H59" s="189"/>
      <c r="I59" s="190"/>
      <c r="J59" s="191">
        <f>J270</f>
        <v>0</v>
      </c>
      <c r="K59" s="192"/>
    </row>
    <row r="60" s="8" customFormat="1" ht="19.92" customHeight="1">
      <c r="B60" s="186"/>
      <c r="C60" s="187"/>
      <c r="D60" s="188" t="s">
        <v>139</v>
      </c>
      <c r="E60" s="189"/>
      <c r="F60" s="189"/>
      <c r="G60" s="189"/>
      <c r="H60" s="189"/>
      <c r="I60" s="190"/>
      <c r="J60" s="191">
        <f>J292</f>
        <v>0</v>
      </c>
      <c r="K60" s="192"/>
    </row>
    <row r="61" s="8" customFormat="1" ht="19.92" customHeight="1">
      <c r="B61" s="186"/>
      <c r="C61" s="187"/>
      <c r="D61" s="188" t="s">
        <v>140</v>
      </c>
      <c r="E61" s="189"/>
      <c r="F61" s="189"/>
      <c r="G61" s="189"/>
      <c r="H61" s="189"/>
      <c r="I61" s="190"/>
      <c r="J61" s="191">
        <f>J310</f>
        <v>0</v>
      </c>
      <c r="K61" s="192"/>
    </row>
    <row r="62" s="8" customFormat="1" ht="19.92" customHeight="1">
      <c r="B62" s="186"/>
      <c r="C62" s="187"/>
      <c r="D62" s="188" t="s">
        <v>141</v>
      </c>
      <c r="E62" s="189"/>
      <c r="F62" s="189"/>
      <c r="G62" s="189"/>
      <c r="H62" s="189"/>
      <c r="I62" s="190"/>
      <c r="J62" s="191">
        <f>J320</f>
        <v>0</v>
      </c>
      <c r="K62" s="192"/>
    </row>
    <row r="63" s="8" customFormat="1" ht="19.92" customHeight="1">
      <c r="B63" s="186"/>
      <c r="C63" s="187"/>
      <c r="D63" s="188" t="s">
        <v>142</v>
      </c>
      <c r="E63" s="189"/>
      <c r="F63" s="189"/>
      <c r="G63" s="189"/>
      <c r="H63" s="189"/>
      <c r="I63" s="190"/>
      <c r="J63" s="191">
        <f>J328</f>
        <v>0</v>
      </c>
      <c r="K63" s="192"/>
    </row>
    <row r="64" s="8" customFormat="1" ht="19.92" customHeight="1">
      <c r="B64" s="186"/>
      <c r="C64" s="187"/>
      <c r="D64" s="188" t="s">
        <v>143</v>
      </c>
      <c r="E64" s="189"/>
      <c r="F64" s="189"/>
      <c r="G64" s="189"/>
      <c r="H64" s="189"/>
      <c r="I64" s="190"/>
      <c r="J64" s="191">
        <f>J398</f>
        <v>0</v>
      </c>
      <c r="K64" s="192"/>
    </row>
    <row r="65" s="8" customFormat="1" ht="19.92" customHeight="1">
      <c r="B65" s="186"/>
      <c r="C65" s="187"/>
      <c r="D65" s="188" t="s">
        <v>144</v>
      </c>
      <c r="E65" s="189"/>
      <c r="F65" s="189"/>
      <c r="G65" s="189"/>
      <c r="H65" s="189"/>
      <c r="I65" s="190"/>
      <c r="J65" s="191">
        <f>J418</f>
        <v>0</v>
      </c>
      <c r="K65" s="192"/>
    </row>
    <row r="66" s="8" customFormat="1" ht="19.92" customHeight="1">
      <c r="B66" s="186"/>
      <c r="C66" s="187"/>
      <c r="D66" s="188" t="s">
        <v>145</v>
      </c>
      <c r="E66" s="189"/>
      <c r="F66" s="189"/>
      <c r="G66" s="189"/>
      <c r="H66" s="189"/>
      <c r="I66" s="190"/>
      <c r="J66" s="191">
        <f>J435</f>
        <v>0</v>
      </c>
      <c r="K66" s="192"/>
    </row>
    <row r="67" s="1" customFormat="1" ht="21.84" customHeight="1">
      <c r="B67" s="47"/>
      <c r="C67" s="48"/>
      <c r="D67" s="48"/>
      <c r="E67" s="48"/>
      <c r="F67" s="48"/>
      <c r="G67" s="48"/>
      <c r="H67" s="48"/>
      <c r="I67" s="146"/>
      <c r="J67" s="48"/>
      <c r="K67" s="52"/>
    </row>
    <row r="68" s="1" customFormat="1" ht="6.96" customHeight="1">
      <c r="B68" s="68"/>
      <c r="C68" s="69"/>
      <c r="D68" s="69"/>
      <c r="E68" s="69"/>
      <c r="F68" s="69"/>
      <c r="G68" s="69"/>
      <c r="H68" s="69"/>
      <c r="I68" s="168"/>
      <c r="J68" s="69"/>
      <c r="K68" s="70"/>
    </row>
    <row r="72" s="1" customFormat="1" ht="6.96" customHeight="1">
      <c r="B72" s="71"/>
      <c r="C72" s="72"/>
      <c r="D72" s="72"/>
      <c r="E72" s="72"/>
      <c r="F72" s="72"/>
      <c r="G72" s="72"/>
      <c r="H72" s="72"/>
      <c r="I72" s="171"/>
      <c r="J72" s="72"/>
      <c r="K72" s="72"/>
      <c r="L72" s="73"/>
    </row>
    <row r="73" s="1" customFormat="1" ht="36.96" customHeight="1">
      <c r="B73" s="47"/>
      <c r="C73" s="74" t="s">
        <v>146</v>
      </c>
      <c r="D73" s="75"/>
      <c r="E73" s="75"/>
      <c r="F73" s="75"/>
      <c r="G73" s="75"/>
      <c r="H73" s="75"/>
      <c r="I73" s="193"/>
      <c r="J73" s="75"/>
      <c r="K73" s="75"/>
      <c r="L73" s="73"/>
    </row>
    <row r="74" s="1" customFormat="1" ht="6.96" customHeight="1">
      <c r="B74" s="47"/>
      <c r="C74" s="75"/>
      <c r="D74" s="75"/>
      <c r="E74" s="75"/>
      <c r="F74" s="75"/>
      <c r="G74" s="75"/>
      <c r="H74" s="75"/>
      <c r="I74" s="193"/>
      <c r="J74" s="75"/>
      <c r="K74" s="75"/>
      <c r="L74" s="73"/>
    </row>
    <row r="75" s="1" customFormat="1" ht="14.4" customHeight="1">
      <c r="B75" s="47"/>
      <c r="C75" s="77" t="s">
        <v>18</v>
      </c>
      <c r="D75" s="75"/>
      <c r="E75" s="75"/>
      <c r="F75" s="75"/>
      <c r="G75" s="75"/>
      <c r="H75" s="75"/>
      <c r="I75" s="193"/>
      <c r="J75" s="75"/>
      <c r="K75" s="75"/>
      <c r="L75" s="73"/>
    </row>
    <row r="76" s="1" customFormat="1" ht="16.5" customHeight="1">
      <c r="B76" s="47"/>
      <c r="C76" s="75"/>
      <c r="D76" s="75"/>
      <c r="E76" s="194" t="str">
        <f>E7</f>
        <v>Rekonstrukce kanalizační stoky AIa v ul. Písečná, Kolín</v>
      </c>
      <c r="F76" s="77"/>
      <c r="G76" s="77"/>
      <c r="H76" s="77"/>
      <c r="I76" s="193"/>
      <c r="J76" s="75"/>
      <c r="K76" s="75"/>
      <c r="L76" s="73"/>
    </row>
    <row r="77" s="1" customFormat="1" ht="14.4" customHeight="1">
      <c r="B77" s="47"/>
      <c r="C77" s="77" t="s">
        <v>129</v>
      </c>
      <c r="D77" s="75"/>
      <c r="E77" s="75"/>
      <c r="F77" s="75"/>
      <c r="G77" s="75"/>
      <c r="H77" s="75"/>
      <c r="I77" s="193"/>
      <c r="J77" s="75"/>
      <c r="K77" s="75"/>
      <c r="L77" s="73"/>
    </row>
    <row r="78" s="1" customFormat="1" ht="17.25" customHeight="1">
      <c r="B78" s="47"/>
      <c r="C78" s="75"/>
      <c r="D78" s="75"/>
      <c r="E78" s="83" t="str">
        <f>E9</f>
        <v>SO 01 - Rekonstrukce stoky AIa</v>
      </c>
      <c r="F78" s="75"/>
      <c r="G78" s="75"/>
      <c r="H78" s="75"/>
      <c r="I78" s="193"/>
      <c r="J78" s="75"/>
      <c r="K78" s="75"/>
      <c r="L78" s="73"/>
    </row>
    <row r="79" s="1" customFormat="1" ht="6.96" customHeight="1">
      <c r="B79" s="47"/>
      <c r="C79" s="75"/>
      <c r="D79" s="75"/>
      <c r="E79" s="75"/>
      <c r="F79" s="75"/>
      <c r="G79" s="75"/>
      <c r="H79" s="75"/>
      <c r="I79" s="193"/>
      <c r="J79" s="75"/>
      <c r="K79" s="75"/>
      <c r="L79" s="73"/>
    </row>
    <row r="80" s="1" customFormat="1" ht="18" customHeight="1">
      <c r="B80" s="47"/>
      <c r="C80" s="77" t="s">
        <v>24</v>
      </c>
      <c r="D80" s="75"/>
      <c r="E80" s="75"/>
      <c r="F80" s="195" t="str">
        <f>F12</f>
        <v>Kolín</v>
      </c>
      <c r="G80" s="75"/>
      <c r="H80" s="75"/>
      <c r="I80" s="196" t="s">
        <v>26</v>
      </c>
      <c r="J80" s="86" t="str">
        <f>IF(J12="","",J12)</f>
        <v>3. 1. 2018</v>
      </c>
      <c r="K80" s="75"/>
      <c r="L80" s="73"/>
    </row>
    <row r="81" s="1" customFormat="1" ht="6.96" customHeight="1">
      <c r="B81" s="47"/>
      <c r="C81" s="75"/>
      <c r="D81" s="75"/>
      <c r="E81" s="75"/>
      <c r="F81" s="75"/>
      <c r="G81" s="75"/>
      <c r="H81" s="75"/>
      <c r="I81" s="193"/>
      <c r="J81" s="75"/>
      <c r="K81" s="75"/>
      <c r="L81" s="73"/>
    </row>
    <row r="82" s="1" customFormat="1">
      <c r="B82" s="47"/>
      <c r="C82" s="77" t="s">
        <v>32</v>
      </c>
      <c r="D82" s="75"/>
      <c r="E82" s="75"/>
      <c r="F82" s="195" t="str">
        <f>E15</f>
        <v>Město Kolín, Karlovo nám. 78, 280 02 Kolín</v>
      </c>
      <c r="G82" s="75"/>
      <c r="H82" s="75"/>
      <c r="I82" s="196" t="s">
        <v>40</v>
      </c>
      <c r="J82" s="195" t="str">
        <f>E21</f>
        <v>LK PROJEKT s.r.o., ul.28.října 933/11, Čelákovice</v>
      </c>
      <c r="K82" s="75"/>
      <c r="L82" s="73"/>
    </row>
    <row r="83" s="1" customFormat="1" ht="14.4" customHeight="1">
      <c r="B83" s="47"/>
      <c r="C83" s="77" t="s">
        <v>38</v>
      </c>
      <c r="D83" s="75"/>
      <c r="E83" s="75"/>
      <c r="F83" s="195" t="str">
        <f>IF(E18="","",E18)</f>
        <v/>
      </c>
      <c r="G83" s="75"/>
      <c r="H83" s="75"/>
      <c r="I83" s="193"/>
      <c r="J83" s="75"/>
      <c r="K83" s="75"/>
      <c r="L83" s="73"/>
    </row>
    <row r="84" s="1" customFormat="1" ht="10.32" customHeight="1">
      <c r="B84" s="47"/>
      <c r="C84" s="75"/>
      <c r="D84" s="75"/>
      <c r="E84" s="75"/>
      <c r="F84" s="75"/>
      <c r="G84" s="75"/>
      <c r="H84" s="75"/>
      <c r="I84" s="193"/>
      <c r="J84" s="75"/>
      <c r="K84" s="75"/>
      <c r="L84" s="73"/>
    </row>
    <row r="85" s="9" customFormat="1" ht="29.28" customHeight="1">
      <c r="B85" s="197"/>
      <c r="C85" s="198" t="s">
        <v>147</v>
      </c>
      <c r="D85" s="199" t="s">
        <v>65</v>
      </c>
      <c r="E85" s="199" t="s">
        <v>61</v>
      </c>
      <c r="F85" s="199" t="s">
        <v>148</v>
      </c>
      <c r="G85" s="199" t="s">
        <v>149</v>
      </c>
      <c r="H85" s="199" t="s">
        <v>150</v>
      </c>
      <c r="I85" s="200" t="s">
        <v>151</v>
      </c>
      <c r="J85" s="199" t="s">
        <v>133</v>
      </c>
      <c r="K85" s="201" t="s">
        <v>152</v>
      </c>
      <c r="L85" s="202"/>
      <c r="M85" s="103" t="s">
        <v>153</v>
      </c>
      <c r="N85" s="104" t="s">
        <v>50</v>
      </c>
      <c r="O85" s="104" t="s">
        <v>154</v>
      </c>
      <c r="P85" s="104" t="s">
        <v>155</v>
      </c>
      <c r="Q85" s="104" t="s">
        <v>156</v>
      </c>
      <c r="R85" s="104" t="s">
        <v>157</v>
      </c>
      <c r="S85" s="104" t="s">
        <v>158</v>
      </c>
      <c r="T85" s="105" t="s">
        <v>159</v>
      </c>
    </row>
    <row r="86" s="1" customFormat="1" ht="29.28" customHeight="1">
      <c r="B86" s="47"/>
      <c r="C86" s="109" t="s">
        <v>134</v>
      </c>
      <c r="D86" s="75"/>
      <c r="E86" s="75"/>
      <c r="F86" s="75"/>
      <c r="G86" s="75"/>
      <c r="H86" s="75"/>
      <c r="I86" s="193"/>
      <c r="J86" s="203">
        <f>BK86</f>
        <v>0</v>
      </c>
      <c r="K86" s="75"/>
      <c r="L86" s="73"/>
      <c r="M86" s="106"/>
      <c r="N86" s="107"/>
      <c r="O86" s="107"/>
      <c r="P86" s="204">
        <f>P87</f>
        <v>0</v>
      </c>
      <c r="Q86" s="107"/>
      <c r="R86" s="204">
        <f>R87</f>
        <v>465.4786732</v>
      </c>
      <c r="S86" s="107"/>
      <c r="T86" s="205">
        <f>T87</f>
        <v>347.87399999999997</v>
      </c>
      <c r="AT86" s="24" t="s">
        <v>79</v>
      </c>
      <c r="AU86" s="24" t="s">
        <v>135</v>
      </c>
      <c r="BK86" s="206">
        <f>BK87</f>
        <v>0</v>
      </c>
    </row>
    <row r="87" s="10" customFormat="1" ht="37.44" customHeight="1">
      <c r="B87" s="207"/>
      <c r="C87" s="208"/>
      <c r="D87" s="209" t="s">
        <v>79</v>
      </c>
      <c r="E87" s="210" t="s">
        <v>160</v>
      </c>
      <c r="F87" s="210" t="s">
        <v>161</v>
      </c>
      <c r="G87" s="208"/>
      <c r="H87" s="208"/>
      <c r="I87" s="211"/>
      <c r="J87" s="212">
        <f>BK87</f>
        <v>0</v>
      </c>
      <c r="K87" s="208"/>
      <c r="L87" s="213"/>
      <c r="M87" s="214"/>
      <c r="N87" s="215"/>
      <c r="O87" s="215"/>
      <c r="P87" s="216">
        <f>P88+P270+P292+P310+P320+P328+P398+P418+P435</f>
        <v>0</v>
      </c>
      <c r="Q87" s="215"/>
      <c r="R87" s="216">
        <f>R88+R270+R292+R310+R320+R328+R398+R418+R435</f>
        <v>465.4786732</v>
      </c>
      <c r="S87" s="215"/>
      <c r="T87" s="217">
        <f>T88+T270+T292+T310+T320+T328+T398+T418+T435</f>
        <v>347.87399999999997</v>
      </c>
      <c r="AR87" s="218" t="s">
        <v>88</v>
      </c>
      <c r="AT87" s="219" t="s">
        <v>79</v>
      </c>
      <c r="AU87" s="219" t="s">
        <v>80</v>
      </c>
      <c r="AY87" s="218" t="s">
        <v>162</v>
      </c>
      <c r="BK87" s="220">
        <f>BK88+BK270+BK292+BK310+BK320+BK328+BK398+BK418+BK435</f>
        <v>0</v>
      </c>
    </row>
    <row r="88" s="10" customFormat="1" ht="19.92" customHeight="1">
      <c r="B88" s="207"/>
      <c r="C88" s="208"/>
      <c r="D88" s="209" t="s">
        <v>79</v>
      </c>
      <c r="E88" s="221" t="s">
        <v>88</v>
      </c>
      <c r="F88" s="221" t="s">
        <v>163</v>
      </c>
      <c r="G88" s="208"/>
      <c r="H88" s="208"/>
      <c r="I88" s="211"/>
      <c r="J88" s="222">
        <f>BK88</f>
        <v>0</v>
      </c>
      <c r="K88" s="208"/>
      <c r="L88" s="213"/>
      <c r="M88" s="214"/>
      <c r="N88" s="215"/>
      <c r="O88" s="215"/>
      <c r="P88" s="216">
        <f>SUM(P89:P269)</f>
        <v>0</v>
      </c>
      <c r="Q88" s="215"/>
      <c r="R88" s="216">
        <f>SUM(R89:R269)</f>
        <v>438.07416000000001</v>
      </c>
      <c r="S88" s="215"/>
      <c r="T88" s="217">
        <f>SUM(T89:T269)</f>
        <v>245.36099999999999</v>
      </c>
      <c r="AR88" s="218" t="s">
        <v>88</v>
      </c>
      <c r="AT88" s="219" t="s">
        <v>79</v>
      </c>
      <c r="AU88" s="219" t="s">
        <v>88</v>
      </c>
      <c r="AY88" s="218" t="s">
        <v>162</v>
      </c>
      <c r="BK88" s="220">
        <f>SUM(BK89:BK269)</f>
        <v>0</v>
      </c>
    </row>
    <row r="89" s="1" customFormat="1" ht="51" customHeight="1">
      <c r="B89" s="47"/>
      <c r="C89" s="223" t="s">
        <v>88</v>
      </c>
      <c r="D89" s="223" t="s">
        <v>164</v>
      </c>
      <c r="E89" s="224" t="s">
        <v>165</v>
      </c>
      <c r="F89" s="225" t="s">
        <v>166</v>
      </c>
      <c r="G89" s="226" t="s">
        <v>167</v>
      </c>
      <c r="H89" s="227">
        <v>240.55000000000001</v>
      </c>
      <c r="I89" s="228"/>
      <c r="J89" s="229">
        <f>ROUND(I89*H89,2)</f>
        <v>0</v>
      </c>
      <c r="K89" s="225" t="s">
        <v>168</v>
      </c>
      <c r="L89" s="73"/>
      <c r="M89" s="230" t="s">
        <v>37</v>
      </c>
      <c r="N89" s="231" t="s">
        <v>51</v>
      </c>
      <c r="O89" s="48"/>
      <c r="P89" s="232">
        <f>O89*H89</f>
        <v>0</v>
      </c>
      <c r="Q89" s="232">
        <v>0</v>
      </c>
      <c r="R89" s="232">
        <f>Q89*H89</f>
        <v>0</v>
      </c>
      <c r="S89" s="232">
        <v>0.57999999999999996</v>
      </c>
      <c r="T89" s="233">
        <f>S89*H89</f>
        <v>139.51900000000001</v>
      </c>
      <c r="AR89" s="24" t="s">
        <v>169</v>
      </c>
      <c r="AT89" s="24" t="s">
        <v>164</v>
      </c>
      <c r="AU89" s="24" t="s">
        <v>90</v>
      </c>
      <c r="AY89" s="24" t="s">
        <v>162</v>
      </c>
      <c r="BE89" s="234">
        <f>IF(N89="základní",J89,0)</f>
        <v>0</v>
      </c>
      <c r="BF89" s="234">
        <f>IF(N89="snížená",J89,0)</f>
        <v>0</v>
      </c>
      <c r="BG89" s="234">
        <f>IF(N89="zákl. přenesená",J89,0)</f>
        <v>0</v>
      </c>
      <c r="BH89" s="234">
        <f>IF(N89="sníž. přenesená",J89,0)</f>
        <v>0</v>
      </c>
      <c r="BI89" s="234">
        <f>IF(N89="nulová",J89,0)</f>
        <v>0</v>
      </c>
      <c r="BJ89" s="24" t="s">
        <v>88</v>
      </c>
      <c r="BK89" s="234">
        <f>ROUND(I89*H89,2)</f>
        <v>0</v>
      </c>
      <c r="BL89" s="24" t="s">
        <v>169</v>
      </c>
      <c r="BM89" s="24" t="s">
        <v>170</v>
      </c>
    </row>
    <row r="90" s="1" customFormat="1">
      <c r="B90" s="47"/>
      <c r="C90" s="75"/>
      <c r="D90" s="235" t="s">
        <v>171</v>
      </c>
      <c r="E90" s="75"/>
      <c r="F90" s="236" t="s">
        <v>172</v>
      </c>
      <c r="G90" s="75"/>
      <c r="H90" s="75"/>
      <c r="I90" s="193"/>
      <c r="J90" s="75"/>
      <c r="K90" s="75"/>
      <c r="L90" s="73"/>
      <c r="M90" s="237"/>
      <c r="N90" s="48"/>
      <c r="O90" s="48"/>
      <c r="P90" s="48"/>
      <c r="Q90" s="48"/>
      <c r="R90" s="48"/>
      <c r="S90" s="48"/>
      <c r="T90" s="96"/>
      <c r="AT90" s="24" t="s">
        <v>171</v>
      </c>
      <c r="AU90" s="24" t="s">
        <v>90</v>
      </c>
    </row>
    <row r="91" s="11" customFormat="1">
      <c r="B91" s="238"/>
      <c r="C91" s="239"/>
      <c r="D91" s="235" t="s">
        <v>173</v>
      </c>
      <c r="E91" s="240" t="s">
        <v>37</v>
      </c>
      <c r="F91" s="241" t="s">
        <v>174</v>
      </c>
      <c r="G91" s="239"/>
      <c r="H91" s="242">
        <v>230.44999999999999</v>
      </c>
      <c r="I91" s="243"/>
      <c r="J91" s="239"/>
      <c r="K91" s="239"/>
      <c r="L91" s="244"/>
      <c r="M91" s="245"/>
      <c r="N91" s="246"/>
      <c r="O91" s="246"/>
      <c r="P91" s="246"/>
      <c r="Q91" s="246"/>
      <c r="R91" s="246"/>
      <c r="S91" s="246"/>
      <c r="T91" s="247"/>
      <c r="AT91" s="248" t="s">
        <v>173</v>
      </c>
      <c r="AU91" s="248" t="s">
        <v>90</v>
      </c>
      <c r="AV91" s="11" t="s">
        <v>90</v>
      </c>
      <c r="AW91" s="11" t="s">
        <v>43</v>
      </c>
      <c r="AX91" s="11" t="s">
        <v>80</v>
      </c>
      <c r="AY91" s="248" t="s">
        <v>162</v>
      </c>
    </row>
    <row r="92" s="11" customFormat="1">
      <c r="B92" s="238"/>
      <c r="C92" s="239"/>
      <c r="D92" s="235" t="s">
        <v>173</v>
      </c>
      <c r="E92" s="240" t="s">
        <v>37</v>
      </c>
      <c r="F92" s="241" t="s">
        <v>175</v>
      </c>
      <c r="G92" s="239"/>
      <c r="H92" s="242">
        <v>1.8</v>
      </c>
      <c r="I92" s="243"/>
      <c r="J92" s="239"/>
      <c r="K92" s="239"/>
      <c r="L92" s="244"/>
      <c r="M92" s="245"/>
      <c r="N92" s="246"/>
      <c r="O92" s="246"/>
      <c r="P92" s="246"/>
      <c r="Q92" s="246"/>
      <c r="R92" s="246"/>
      <c r="S92" s="246"/>
      <c r="T92" s="247"/>
      <c r="AT92" s="248" t="s">
        <v>173</v>
      </c>
      <c r="AU92" s="248" t="s">
        <v>90</v>
      </c>
      <c r="AV92" s="11" t="s">
        <v>90</v>
      </c>
      <c r="AW92" s="11" t="s">
        <v>43</v>
      </c>
      <c r="AX92" s="11" t="s">
        <v>80</v>
      </c>
      <c r="AY92" s="248" t="s">
        <v>162</v>
      </c>
    </row>
    <row r="93" s="11" customFormat="1">
      <c r="B93" s="238"/>
      <c r="C93" s="239"/>
      <c r="D93" s="235" t="s">
        <v>173</v>
      </c>
      <c r="E93" s="240" t="s">
        <v>37</v>
      </c>
      <c r="F93" s="241" t="s">
        <v>176</v>
      </c>
      <c r="G93" s="239"/>
      <c r="H93" s="242">
        <v>1.8</v>
      </c>
      <c r="I93" s="243"/>
      <c r="J93" s="239"/>
      <c r="K93" s="239"/>
      <c r="L93" s="244"/>
      <c r="M93" s="245"/>
      <c r="N93" s="246"/>
      <c r="O93" s="246"/>
      <c r="P93" s="246"/>
      <c r="Q93" s="246"/>
      <c r="R93" s="246"/>
      <c r="S93" s="246"/>
      <c r="T93" s="247"/>
      <c r="AT93" s="248" t="s">
        <v>173</v>
      </c>
      <c r="AU93" s="248" t="s">
        <v>90</v>
      </c>
      <c r="AV93" s="11" t="s">
        <v>90</v>
      </c>
      <c r="AW93" s="11" t="s">
        <v>43</v>
      </c>
      <c r="AX93" s="11" t="s">
        <v>80</v>
      </c>
      <c r="AY93" s="248" t="s">
        <v>162</v>
      </c>
    </row>
    <row r="94" s="11" customFormat="1">
      <c r="B94" s="238"/>
      <c r="C94" s="239"/>
      <c r="D94" s="235" t="s">
        <v>173</v>
      </c>
      <c r="E94" s="240" t="s">
        <v>37</v>
      </c>
      <c r="F94" s="241" t="s">
        <v>177</v>
      </c>
      <c r="G94" s="239"/>
      <c r="H94" s="242">
        <v>1.8</v>
      </c>
      <c r="I94" s="243"/>
      <c r="J94" s="239"/>
      <c r="K94" s="239"/>
      <c r="L94" s="244"/>
      <c r="M94" s="245"/>
      <c r="N94" s="246"/>
      <c r="O94" s="246"/>
      <c r="P94" s="246"/>
      <c r="Q94" s="246"/>
      <c r="R94" s="246"/>
      <c r="S94" s="246"/>
      <c r="T94" s="247"/>
      <c r="AT94" s="248" t="s">
        <v>173</v>
      </c>
      <c r="AU94" s="248" t="s">
        <v>90</v>
      </c>
      <c r="AV94" s="11" t="s">
        <v>90</v>
      </c>
      <c r="AW94" s="11" t="s">
        <v>43</v>
      </c>
      <c r="AX94" s="11" t="s">
        <v>80</v>
      </c>
      <c r="AY94" s="248" t="s">
        <v>162</v>
      </c>
    </row>
    <row r="95" s="11" customFormat="1">
      <c r="B95" s="238"/>
      <c r="C95" s="239"/>
      <c r="D95" s="235" t="s">
        <v>173</v>
      </c>
      <c r="E95" s="240" t="s">
        <v>37</v>
      </c>
      <c r="F95" s="241" t="s">
        <v>178</v>
      </c>
      <c r="G95" s="239"/>
      <c r="H95" s="242">
        <v>1.8</v>
      </c>
      <c r="I95" s="243"/>
      <c r="J95" s="239"/>
      <c r="K95" s="239"/>
      <c r="L95" s="244"/>
      <c r="M95" s="245"/>
      <c r="N95" s="246"/>
      <c r="O95" s="246"/>
      <c r="P95" s="246"/>
      <c r="Q95" s="246"/>
      <c r="R95" s="246"/>
      <c r="S95" s="246"/>
      <c r="T95" s="247"/>
      <c r="AT95" s="248" t="s">
        <v>173</v>
      </c>
      <c r="AU95" s="248" t="s">
        <v>90</v>
      </c>
      <c r="AV95" s="11" t="s">
        <v>90</v>
      </c>
      <c r="AW95" s="11" t="s">
        <v>43</v>
      </c>
      <c r="AX95" s="11" t="s">
        <v>80</v>
      </c>
      <c r="AY95" s="248" t="s">
        <v>162</v>
      </c>
    </row>
    <row r="96" s="11" customFormat="1">
      <c r="B96" s="238"/>
      <c r="C96" s="239"/>
      <c r="D96" s="235" t="s">
        <v>173</v>
      </c>
      <c r="E96" s="240" t="s">
        <v>37</v>
      </c>
      <c r="F96" s="241" t="s">
        <v>179</v>
      </c>
      <c r="G96" s="239"/>
      <c r="H96" s="242">
        <v>2.8999999999999999</v>
      </c>
      <c r="I96" s="243"/>
      <c r="J96" s="239"/>
      <c r="K96" s="239"/>
      <c r="L96" s="244"/>
      <c r="M96" s="245"/>
      <c r="N96" s="246"/>
      <c r="O96" s="246"/>
      <c r="P96" s="246"/>
      <c r="Q96" s="246"/>
      <c r="R96" s="246"/>
      <c r="S96" s="246"/>
      <c r="T96" s="247"/>
      <c r="AT96" s="248" t="s">
        <v>173</v>
      </c>
      <c r="AU96" s="248" t="s">
        <v>90</v>
      </c>
      <c r="AV96" s="11" t="s">
        <v>90</v>
      </c>
      <c r="AW96" s="11" t="s">
        <v>43</v>
      </c>
      <c r="AX96" s="11" t="s">
        <v>80</v>
      </c>
      <c r="AY96" s="248" t="s">
        <v>162</v>
      </c>
    </row>
    <row r="97" s="12" customFormat="1">
      <c r="B97" s="249"/>
      <c r="C97" s="250"/>
      <c r="D97" s="235" t="s">
        <v>173</v>
      </c>
      <c r="E97" s="251" t="s">
        <v>37</v>
      </c>
      <c r="F97" s="252" t="s">
        <v>180</v>
      </c>
      <c r="G97" s="250"/>
      <c r="H97" s="253">
        <v>240.55000000000001</v>
      </c>
      <c r="I97" s="254"/>
      <c r="J97" s="250"/>
      <c r="K97" s="250"/>
      <c r="L97" s="255"/>
      <c r="M97" s="256"/>
      <c r="N97" s="257"/>
      <c r="O97" s="257"/>
      <c r="P97" s="257"/>
      <c r="Q97" s="257"/>
      <c r="R97" s="257"/>
      <c r="S97" s="257"/>
      <c r="T97" s="258"/>
      <c r="AT97" s="259" t="s">
        <v>173</v>
      </c>
      <c r="AU97" s="259" t="s">
        <v>90</v>
      </c>
      <c r="AV97" s="12" t="s">
        <v>169</v>
      </c>
      <c r="AW97" s="12" t="s">
        <v>43</v>
      </c>
      <c r="AX97" s="12" t="s">
        <v>88</v>
      </c>
      <c r="AY97" s="259" t="s">
        <v>162</v>
      </c>
    </row>
    <row r="98" s="1" customFormat="1" ht="38.25" customHeight="1">
      <c r="B98" s="47"/>
      <c r="C98" s="223" t="s">
        <v>90</v>
      </c>
      <c r="D98" s="223" t="s">
        <v>164</v>
      </c>
      <c r="E98" s="224" t="s">
        <v>181</v>
      </c>
      <c r="F98" s="225" t="s">
        <v>182</v>
      </c>
      <c r="G98" s="226" t="s">
        <v>167</v>
      </c>
      <c r="H98" s="227">
        <v>481.10000000000002</v>
      </c>
      <c r="I98" s="228"/>
      <c r="J98" s="229">
        <f>ROUND(I98*H98,2)</f>
        <v>0</v>
      </c>
      <c r="K98" s="225" t="s">
        <v>168</v>
      </c>
      <c r="L98" s="73"/>
      <c r="M98" s="230" t="s">
        <v>37</v>
      </c>
      <c r="N98" s="231" t="s">
        <v>51</v>
      </c>
      <c r="O98" s="48"/>
      <c r="P98" s="232">
        <f>O98*H98</f>
        <v>0</v>
      </c>
      <c r="Q98" s="232">
        <v>0</v>
      </c>
      <c r="R98" s="232">
        <f>Q98*H98</f>
        <v>0</v>
      </c>
      <c r="S98" s="232">
        <v>0.22</v>
      </c>
      <c r="T98" s="233">
        <f>S98*H98</f>
        <v>105.842</v>
      </c>
      <c r="AR98" s="24" t="s">
        <v>169</v>
      </c>
      <c r="AT98" s="24" t="s">
        <v>164</v>
      </c>
      <c r="AU98" s="24" t="s">
        <v>90</v>
      </c>
      <c r="AY98" s="24" t="s">
        <v>162</v>
      </c>
      <c r="BE98" s="234">
        <f>IF(N98="základní",J98,0)</f>
        <v>0</v>
      </c>
      <c r="BF98" s="234">
        <f>IF(N98="snížená",J98,0)</f>
        <v>0</v>
      </c>
      <c r="BG98" s="234">
        <f>IF(N98="zákl. přenesená",J98,0)</f>
        <v>0</v>
      </c>
      <c r="BH98" s="234">
        <f>IF(N98="sníž. přenesená",J98,0)</f>
        <v>0</v>
      </c>
      <c r="BI98" s="234">
        <f>IF(N98="nulová",J98,0)</f>
        <v>0</v>
      </c>
      <c r="BJ98" s="24" t="s">
        <v>88</v>
      </c>
      <c r="BK98" s="234">
        <f>ROUND(I98*H98,2)</f>
        <v>0</v>
      </c>
      <c r="BL98" s="24" t="s">
        <v>169</v>
      </c>
      <c r="BM98" s="24" t="s">
        <v>183</v>
      </c>
    </row>
    <row r="99" s="1" customFormat="1">
      <c r="B99" s="47"/>
      <c r="C99" s="75"/>
      <c r="D99" s="235" t="s">
        <v>171</v>
      </c>
      <c r="E99" s="75"/>
      <c r="F99" s="236" t="s">
        <v>172</v>
      </c>
      <c r="G99" s="75"/>
      <c r="H99" s="75"/>
      <c r="I99" s="193"/>
      <c r="J99" s="75"/>
      <c r="K99" s="75"/>
      <c r="L99" s="73"/>
      <c r="M99" s="237"/>
      <c r="N99" s="48"/>
      <c r="O99" s="48"/>
      <c r="P99" s="48"/>
      <c r="Q99" s="48"/>
      <c r="R99" s="48"/>
      <c r="S99" s="48"/>
      <c r="T99" s="96"/>
      <c r="AT99" s="24" t="s">
        <v>171</v>
      </c>
      <c r="AU99" s="24" t="s">
        <v>90</v>
      </c>
    </row>
    <row r="100" s="11" customFormat="1">
      <c r="B100" s="238"/>
      <c r="C100" s="239"/>
      <c r="D100" s="235" t="s">
        <v>173</v>
      </c>
      <c r="E100" s="240" t="s">
        <v>37</v>
      </c>
      <c r="F100" s="241" t="s">
        <v>174</v>
      </c>
      <c r="G100" s="239"/>
      <c r="H100" s="242">
        <v>230.44999999999999</v>
      </c>
      <c r="I100" s="243"/>
      <c r="J100" s="239"/>
      <c r="K100" s="239"/>
      <c r="L100" s="244"/>
      <c r="M100" s="245"/>
      <c r="N100" s="246"/>
      <c r="O100" s="246"/>
      <c r="P100" s="246"/>
      <c r="Q100" s="246"/>
      <c r="R100" s="246"/>
      <c r="S100" s="246"/>
      <c r="T100" s="247"/>
      <c r="AT100" s="248" t="s">
        <v>173</v>
      </c>
      <c r="AU100" s="248" t="s">
        <v>90</v>
      </c>
      <c r="AV100" s="11" t="s">
        <v>90</v>
      </c>
      <c r="AW100" s="11" t="s">
        <v>43</v>
      </c>
      <c r="AX100" s="11" t="s">
        <v>80</v>
      </c>
      <c r="AY100" s="248" t="s">
        <v>162</v>
      </c>
    </row>
    <row r="101" s="11" customFormat="1">
      <c r="B101" s="238"/>
      <c r="C101" s="239"/>
      <c r="D101" s="235" t="s">
        <v>173</v>
      </c>
      <c r="E101" s="240" t="s">
        <v>37</v>
      </c>
      <c r="F101" s="241" t="s">
        <v>175</v>
      </c>
      <c r="G101" s="239"/>
      <c r="H101" s="242">
        <v>1.8</v>
      </c>
      <c r="I101" s="243"/>
      <c r="J101" s="239"/>
      <c r="K101" s="239"/>
      <c r="L101" s="244"/>
      <c r="M101" s="245"/>
      <c r="N101" s="246"/>
      <c r="O101" s="246"/>
      <c r="P101" s="246"/>
      <c r="Q101" s="246"/>
      <c r="R101" s="246"/>
      <c r="S101" s="246"/>
      <c r="T101" s="247"/>
      <c r="AT101" s="248" t="s">
        <v>173</v>
      </c>
      <c r="AU101" s="248" t="s">
        <v>90</v>
      </c>
      <c r="AV101" s="11" t="s">
        <v>90</v>
      </c>
      <c r="AW101" s="11" t="s">
        <v>43</v>
      </c>
      <c r="AX101" s="11" t="s">
        <v>80</v>
      </c>
      <c r="AY101" s="248" t="s">
        <v>162</v>
      </c>
    </row>
    <row r="102" s="11" customFormat="1">
      <c r="B102" s="238"/>
      <c r="C102" s="239"/>
      <c r="D102" s="235" t="s">
        <v>173</v>
      </c>
      <c r="E102" s="240" t="s">
        <v>37</v>
      </c>
      <c r="F102" s="241" t="s">
        <v>176</v>
      </c>
      <c r="G102" s="239"/>
      <c r="H102" s="242">
        <v>1.8</v>
      </c>
      <c r="I102" s="243"/>
      <c r="J102" s="239"/>
      <c r="K102" s="239"/>
      <c r="L102" s="244"/>
      <c r="M102" s="245"/>
      <c r="N102" s="246"/>
      <c r="O102" s="246"/>
      <c r="P102" s="246"/>
      <c r="Q102" s="246"/>
      <c r="R102" s="246"/>
      <c r="S102" s="246"/>
      <c r="T102" s="247"/>
      <c r="AT102" s="248" t="s">
        <v>173</v>
      </c>
      <c r="AU102" s="248" t="s">
        <v>90</v>
      </c>
      <c r="AV102" s="11" t="s">
        <v>90</v>
      </c>
      <c r="AW102" s="11" t="s">
        <v>43</v>
      </c>
      <c r="AX102" s="11" t="s">
        <v>80</v>
      </c>
      <c r="AY102" s="248" t="s">
        <v>162</v>
      </c>
    </row>
    <row r="103" s="11" customFormat="1">
      <c r="B103" s="238"/>
      <c r="C103" s="239"/>
      <c r="D103" s="235" t="s">
        <v>173</v>
      </c>
      <c r="E103" s="240" t="s">
        <v>37</v>
      </c>
      <c r="F103" s="241" t="s">
        <v>177</v>
      </c>
      <c r="G103" s="239"/>
      <c r="H103" s="242">
        <v>1.8</v>
      </c>
      <c r="I103" s="243"/>
      <c r="J103" s="239"/>
      <c r="K103" s="239"/>
      <c r="L103" s="244"/>
      <c r="M103" s="245"/>
      <c r="N103" s="246"/>
      <c r="O103" s="246"/>
      <c r="P103" s="246"/>
      <c r="Q103" s="246"/>
      <c r="R103" s="246"/>
      <c r="S103" s="246"/>
      <c r="T103" s="247"/>
      <c r="AT103" s="248" t="s">
        <v>173</v>
      </c>
      <c r="AU103" s="248" t="s">
        <v>90</v>
      </c>
      <c r="AV103" s="11" t="s">
        <v>90</v>
      </c>
      <c r="AW103" s="11" t="s">
        <v>43</v>
      </c>
      <c r="AX103" s="11" t="s">
        <v>80</v>
      </c>
      <c r="AY103" s="248" t="s">
        <v>162</v>
      </c>
    </row>
    <row r="104" s="11" customFormat="1">
      <c r="B104" s="238"/>
      <c r="C104" s="239"/>
      <c r="D104" s="235" t="s">
        <v>173</v>
      </c>
      <c r="E104" s="240" t="s">
        <v>37</v>
      </c>
      <c r="F104" s="241" t="s">
        <v>178</v>
      </c>
      <c r="G104" s="239"/>
      <c r="H104" s="242">
        <v>1.8</v>
      </c>
      <c r="I104" s="243"/>
      <c r="J104" s="239"/>
      <c r="K104" s="239"/>
      <c r="L104" s="244"/>
      <c r="M104" s="245"/>
      <c r="N104" s="246"/>
      <c r="O104" s="246"/>
      <c r="P104" s="246"/>
      <c r="Q104" s="246"/>
      <c r="R104" s="246"/>
      <c r="S104" s="246"/>
      <c r="T104" s="247"/>
      <c r="AT104" s="248" t="s">
        <v>173</v>
      </c>
      <c r="AU104" s="248" t="s">
        <v>90</v>
      </c>
      <c r="AV104" s="11" t="s">
        <v>90</v>
      </c>
      <c r="AW104" s="11" t="s">
        <v>43</v>
      </c>
      <c r="AX104" s="11" t="s">
        <v>80</v>
      </c>
      <c r="AY104" s="248" t="s">
        <v>162</v>
      </c>
    </row>
    <row r="105" s="11" customFormat="1">
      <c r="B105" s="238"/>
      <c r="C105" s="239"/>
      <c r="D105" s="235" t="s">
        <v>173</v>
      </c>
      <c r="E105" s="240" t="s">
        <v>37</v>
      </c>
      <c r="F105" s="241" t="s">
        <v>179</v>
      </c>
      <c r="G105" s="239"/>
      <c r="H105" s="242">
        <v>2.8999999999999999</v>
      </c>
      <c r="I105" s="243"/>
      <c r="J105" s="239"/>
      <c r="K105" s="239"/>
      <c r="L105" s="244"/>
      <c r="M105" s="245"/>
      <c r="N105" s="246"/>
      <c r="O105" s="246"/>
      <c r="P105" s="246"/>
      <c r="Q105" s="246"/>
      <c r="R105" s="246"/>
      <c r="S105" s="246"/>
      <c r="T105" s="247"/>
      <c r="AT105" s="248" t="s">
        <v>173</v>
      </c>
      <c r="AU105" s="248" t="s">
        <v>90</v>
      </c>
      <c r="AV105" s="11" t="s">
        <v>90</v>
      </c>
      <c r="AW105" s="11" t="s">
        <v>43</v>
      </c>
      <c r="AX105" s="11" t="s">
        <v>80</v>
      </c>
      <c r="AY105" s="248" t="s">
        <v>162</v>
      </c>
    </row>
    <row r="106" s="12" customFormat="1">
      <c r="B106" s="249"/>
      <c r="C106" s="250"/>
      <c r="D106" s="235" t="s">
        <v>173</v>
      </c>
      <c r="E106" s="251" t="s">
        <v>37</v>
      </c>
      <c r="F106" s="252" t="s">
        <v>180</v>
      </c>
      <c r="G106" s="250"/>
      <c r="H106" s="253">
        <v>240.55000000000001</v>
      </c>
      <c r="I106" s="254"/>
      <c r="J106" s="250"/>
      <c r="K106" s="250"/>
      <c r="L106" s="255"/>
      <c r="M106" s="256"/>
      <c r="N106" s="257"/>
      <c r="O106" s="257"/>
      <c r="P106" s="257"/>
      <c r="Q106" s="257"/>
      <c r="R106" s="257"/>
      <c r="S106" s="257"/>
      <c r="T106" s="258"/>
      <c r="AT106" s="259" t="s">
        <v>173</v>
      </c>
      <c r="AU106" s="259" t="s">
        <v>90</v>
      </c>
      <c r="AV106" s="12" t="s">
        <v>169</v>
      </c>
      <c r="AW106" s="12" t="s">
        <v>43</v>
      </c>
      <c r="AX106" s="12" t="s">
        <v>80</v>
      </c>
      <c r="AY106" s="259" t="s">
        <v>162</v>
      </c>
    </row>
    <row r="107" s="11" customFormat="1">
      <c r="B107" s="238"/>
      <c r="C107" s="239"/>
      <c r="D107" s="235" t="s">
        <v>173</v>
      </c>
      <c r="E107" s="240" t="s">
        <v>37</v>
      </c>
      <c r="F107" s="241" t="s">
        <v>184</v>
      </c>
      <c r="G107" s="239"/>
      <c r="H107" s="242">
        <v>481.10000000000002</v>
      </c>
      <c r="I107" s="243"/>
      <c r="J107" s="239"/>
      <c r="K107" s="239"/>
      <c r="L107" s="244"/>
      <c r="M107" s="245"/>
      <c r="N107" s="246"/>
      <c r="O107" s="246"/>
      <c r="P107" s="246"/>
      <c r="Q107" s="246"/>
      <c r="R107" s="246"/>
      <c r="S107" s="246"/>
      <c r="T107" s="247"/>
      <c r="AT107" s="248" t="s">
        <v>173</v>
      </c>
      <c r="AU107" s="248" t="s">
        <v>90</v>
      </c>
      <c r="AV107" s="11" t="s">
        <v>90</v>
      </c>
      <c r="AW107" s="11" t="s">
        <v>43</v>
      </c>
      <c r="AX107" s="11" t="s">
        <v>80</v>
      </c>
      <c r="AY107" s="248" t="s">
        <v>162</v>
      </c>
    </row>
    <row r="108" s="12" customFormat="1">
      <c r="B108" s="249"/>
      <c r="C108" s="250"/>
      <c r="D108" s="235" t="s">
        <v>173</v>
      </c>
      <c r="E108" s="251" t="s">
        <v>37</v>
      </c>
      <c r="F108" s="252" t="s">
        <v>180</v>
      </c>
      <c r="G108" s="250"/>
      <c r="H108" s="253">
        <v>481.10000000000002</v>
      </c>
      <c r="I108" s="254"/>
      <c r="J108" s="250"/>
      <c r="K108" s="250"/>
      <c r="L108" s="255"/>
      <c r="M108" s="256"/>
      <c r="N108" s="257"/>
      <c r="O108" s="257"/>
      <c r="P108" s="257"/>
      <c r="Q108" s="257"/>
      <c r="R108" s="257"/>
      <c r="S108" s="257"/>
      <c r="T108" s="258"/>
      <c r="AT108" s="259" t="s">
        <v>173</v>
      </c>
      <c r="AU108" s="259" t="s">
        <v>90</v>
      </c>
      <c r="AV108" s="12" t="s">
        <v>169</v>
      </c>
      <c r="AW108" s="12" t="s">
        <v>43</v>
      </c>
      <c r="AX108" s="12" t="s">
        <v>88</v>
      </c>
      <c r="AY108" s="259" t="s">
        <v>162</v>
      </c>
    </row>
    <row r="109" s="1" customFormat="1" ht="25.5" customHeight="1">
      <c r="B109" s="47"/>
      <c r="C109" s="223" t="s">
        <v>185</v>
      </c>
      <c r="D109" s="223" t="s">
        <v>164</v>
      </c>
      <c r="E109" s="224" t="s">
        <v>186</v>
      </c>
      <c r="F109" s="225" t="s">
        <v>187</v>
      </c>
      <c r="G109" s="226" t="s">
        <v>188</v>
      </c>
      <c r="H109" s="227">
        <v>419</v>
      </c>
      <c r="I109" s="228"/>
      <c r="J109" s="229">
        <f>ROUND(I109*H109,2)</f>
        <v>0</v>
      </c>
      <c r="K109" s="225" t="s">
        <v>168</v>
      </c>
      <c r="L109" s="73"/>
      <c r="M109" s="230" t="s">
        <v>37</v>
      </c>
      <c r="N109" s="231" t="s">
        <v>51</v>
      </c>
      <c r="O109" s="48"/>
      <c r="P109" s="232">
        <f>O109*H109</f>
        <v>0</v>
      </c>
      <c r="Q109" s="232">
        <v>0</v>
      </c>
      <c r="R109" s="232">
        <f>Q109*H109</f>
        <v>0</v>
      </c>
      <c r="S109" s="232">
        <v>0</v>
      </c>
      <c r="T109" s="233">
        <f>S109*H109</f>
        <v>0</v>
      </c>
      <c r="AR109" s="24" t="s">
        <v>169</v>
      </c>
      <c r="AT109" s="24" t="s">
        <v>164</v>
      </c>
      <c r="AU109" s="24" t="s">
        <v>90</v>
      </c>
      <c r="AY109" s="24" t="s">
        <v>162</v>
      </c>
      <c r="BE109" s="234">
        <f>IF(N109="základní",J109,0)</f>
        <v>0</v>
      </c>
      <c r="BF109" s="234">
        <f>IF(N109="snížená",J109,0)</f>
        <v>0</v>
      </c>
      <c r="BG109" s="234">
        <f>IF(N109="zákl. přenesená",J109,0)</f>
        <v>0</v>
      </c>
      <c r="BH109" s="234">
        <f>IF(N109="sníž. přenesená",J109,0)</f>
        <v>0</v>
      </c>
      <c r="BI109" s="234">
        <f>IF(N109="nulová",J109,0)</f>
        <v>0</v>
      </c>
      <c r="BJ109" s="24" t="s">
        <v>88</v>
      </c>
      <c r="BK109" s="234">
        <f>ROUND(I109*H109,2)</f>
        <v>0</v>
      </c>
      <c r="BL109" s="24" t="s">
        <v>169</v>
      </c>
      <c r="BM109" s="24" t="s">
        <v>189</v>
      </c>
    </row>
    <row r="110" s="1" customFormat="1">
      <c r="B110" s="47"/>
      <c r="C110" s="75"/>
      <c r="D110" s="235" t="s">
        <v>171</v>
      </c>
      <c r="E110" s="75"/>
      <c r="F110" s="236" t="s">
        <v>190</v>
      </c>
      <c r="G110" s="75"/>
      <c r="H110" s="75"/>
      <c r="I110" s="193"/>
      <c r="J110" s="75"/>
      <c r="K110" s="75"/>
      <c r="L110" s="73"/>
      <c r="M110" s="237"/>
      <c r="N110" s="48"/>
      <c r="O110" s="48"/>
      <c r="P110" s="48"/>
      <c r="Q110" s="48"/>
      <c r="R110" s="48"/>
      <c r="S110" s="48"/>
      <c r="T110" s="96"/>
      <c r="AT110" s="24" t="s">
        <v>171</v>
      </c>
      <c r="AU110" s="24" t="s">
        <v>90</v>
      </c>
    </row>
    <row r="111" s="13" customFormat="1">
      <c r="B111" s="260"/>
      <c r="C111" s="261"/>
      <c r="D111" s="235" t="s">
        <v>173</v>
      </c>
      <c r="E111" s="262" t="s">
        <v>37</v>
      </c>
      <c r="F111" s="263" t="s">
        <v>191</v>
      </c>
      <c r="G111" s="261"/>
      <c r="H111" s="262" t="s">
        <v>37</v>
      </c>
      <c r="I111" s="264"/>
      <c r="J111" s="261"/>
      <c r="K111" s="261"/>
      <c r="L111" s="265"/>
      <c r="M111" s="266"/>
      <c r="N111" s="267"/>
      <c r="O111" s="267"/>
      <c r="P111" s="267"/>
      <c r="Q111" s="267"/>
      <c r="R111" s="267"/>
      <c r="S111" s="267"/>
      <c r="T111" s="268"/>
      <c r="AT111" s="269" t="s">
        <v>173</v>
      </c>
      <c r="AU111" s="269" t="s">
        <v>90</v>
      </c>
      <c r="AV111" s="13" t="s">
        <v>88</v>
      </c>
      <c r="AW111" s="13" t="s">
        <v>43</v>
      </c>
      <c r="AX111" s="13" t="s">
        <v>80</v>
      </c>
      <c r="AY111" s="269" t="s">
        <v>162</v>
      </c>
    </row>
    <row r="112" s="11" customFormat="1">
      <c r="B112" s="238"/>
      <c r="C112" s="239"/>
      <c r="D112" s="235" t="s">
        <v>173</v>
      </c>
      <c r="E112" s="240" t="s">
        <v>37</v>
      </c>
      <c r="F112" s="241" t="s">
        <v>192</v>
      </c>
      <c r="G112" s="239"/>
      <c r="H112" s="242">
        <v>419</v>
      </c>
      <c r="I112" s="243"/>
      <c r="J112" s="239"/>
      <c r="K112" s="239"/>
      <c r="L112" s="244"/>
      <c r="M112" s="245"/>
      <c r="N112" s="246"/>
      <c r="O112" s="246"/>
      <c r="P112" s="246"/>
      <c r="Q112" s="246"/>
      <c r="R112" s="246"/>
      <c r="S112" s="246"/>
      <c r="T112" s="247"/>
      <c r="AT112" s="248" t="s">
        <v>173</v>
      </c>
      <c r="AU112" s="248" t="s">
        <v>90</v>
      </c>
      <c r="AV112" s="11" t="s">
        <v>90</v>
      </c>
      <c r="AW112" s="11" t="s">
        <v>43</v>
      </c>
      <c r="AX112" s="11" t="s">
        <v>80</v>
      </c>
      <c r="AY112" s="248" t="s">
        <v>162</v>
      </c>
    </row>
    <row r="113" s="12" customFormat="1">
      <c r="B113" s="249"/>
      <c r="C113" s="250"/>
      <c r="D113" s="235" t="s">
        <v>173</v>
      </c>
      <c r="E113" s="251" t="s">
        <v>37</v>
      </c>
      <c r="F113" s="252" t="s">
        <v>180</v>
      </c>
      <c r="G113" s="250"/>
      <c r="H113" s="253">
        <v>419</v>
      </c>
      <c r="I113" s="254"/>
      <c r="J113" s="250"/>
      <c r="K113" s="250"/>
      <c r="L113" s="255"/>
      <c r="M113" s="256"/>
      <c r="N113" s="257"/>
      <c r="O113" s="257"/>
      <c r="P113" s="257"/>
      <c r="Q113" s="257"/>
      <c r="R113" s="257"/>
      <c r="S113" s="257"/>
      <c r="T113" s="258"/>
      <c r="AT113" s="259" t="s">
        <v>173</v>
      </c>
      <c r="AU113" s="259" t="s">
        <v>90</v>
      </c>
      <c r="AV113" s="12" t="s">
        <v>169</v>
      </c>
      <c r="AW113" s="12" t="s">
        <v>43</v>
      </c>
      <c r="AX113" s="12" t="s">
        <v>88</v>
      </c>
      <c r="AY113" s="259" t="s">
        <v>162</v>
      </c>
    </row>
    <row r="114" s="1" customFormat="1" ht="25.5" customHeight="1">
      <c r="B114" s="47"/>
      <c r="C114" s="223" t="s">
        <v>169</v>
      </c>
      <c r="D114" s="223" t="s">
        <v>164</v>
      </c>
      <c r="E114" s="224" t="s">
        <v>193</v>
      </c>
      <c r="F114" s="225" t="s">
        <v>194</v>
      </c>
      <c r="G114" s="226" t="s">
        <v>195</v>
      </c>
      <c r="H114" s="227">
        <v>41.899999999999999</v>
      </c>
      <c r="I114" s="228"/>
      <c r="J114" s="229">
        <f>ROUND(I114*H114,2)</f>
        <v>0</v>
      </c>
      <c r="K114" s="225" t="s">
        <v>168</v>
      </c>
      <c r="L114" s="73"/>
      <c r="M114" s="230" t="s">
        <v>37</v>
      </c>
      <c r="N114" s="231" t="s">
        <v>51</v>
      </c>
      <c r="O114" s="48"/>
      <c r="P114" s="232">
        <f>O114*H114</f>
        <v>0</v>
      </c>
      <c r="Q114" s="232">
        <v>0</v>
      </c>
      <c r="R114" s="232">
        <f>Q114*H114</f>
        <v>0</v>
      </c>
      <c r="S114" s="232">
        <v>0</v>
      </c>
      <c r="T114" s="233">
        <f>S114*H114</f>
        <v>0</v>
      </c>
      <c r="AR114" s="24" t="s">
        <v>169</v>
      </c>
      <c r="AT114" s="24" t="s">
        <v>164</v>
      </c>
      <c r="AU114" s="24" t="s">
        <v>90</v>
      </c>
      <c r="AY114" s="24" t="s">
        <v>162</v>
      </c>
      <c r="BE114" s="234">
        <f>IF(N114="základní",J114,0)</f>
        <v>0</v>
      </c>
      <c r="BF114" s="234">
        <f>IF(N114="snížená",J114,0)</f>
        <v>0</v>
      </c>
      <c r="BG114" s="234">
        <f>IF(N114="zákl. přenesená",J114,0)</f>
        <v>0</v>
      </c>
      <c r="BH114" s="234">
        <f>IF(N114="sníž. přenesená",J114,0)</f>
        <v>0</v>
      </c>
      <c r="BI114" s="234">
        <f>IF(N114="nulová",J114,0)</f>
        <v>0</v>
      </c>
      <c r="BJ114" s="24" t="s">
        <v>88</v>
      </c>
      <c r="BK114" s="234">
        <f>ROUND(I114*H114,2)</f>
        <v>0</v>
      </c>
      <c r="BL114" s="24" t="s">
        <v>169</v>
      </c>
      <c r="BM114" s="24" t="s">
        <v>196</v>
      </c>
    </row>
    <row r="115" s="1" customFormat="1">
      <c r="B115" s="47"/>
      <c r="C115" s="75"/>
      <c r="D115" s="235" t="s">
        <v>171</v>
      </c>
      <c r="E115" s="75"/>
      <c r="F115" s="236" t="s">
        <v>197</v>
      </c>
      <c r="G115" s="75"/>
      <c r="H115" s="75"/>
      <c r="I115" s="193"/>
      <c r="J115" s="75"/>
      <c r="K115" s="75"/>
      <c r="L115" s="73"/>
      <c r="M115" s="237"/>
      <c r="N115" s="48"/>
      <c r="O115" s="48"/>
      <c r="P115" s="48"/>
      <c r="Q115" s="48"/>
      <c r="R115" s="48"/>
      <c r="S115" s="48"/>
      <c r="T115" s="96"/>
      <c r="AT115" s="24" t="s">
        <v>171</v>
      </c>
      <c r="AU115" s="24" t="s">
        <v>90</v>
      </c>
    </row>
    <row r="116" s="13" customFormat="1">
      <c r="B116" s="260"/>
      <c r="C116" s="261"/>
      <c r="D116" s="235" t="s">
        <v>173</v>
      </c>
      <c r="E116" s="262" t="s">
        <v>37</v>
      </c>
      <c r="F116" s="263" t="s">
        <v>191</v>
      </c>
      <c r="G116" s="261"/>
      <c r="H116" s="262" t="s">
        <v>37</v>
      </c>
      <c r="I116" s="264"/>
      <c r="J116" s="261"/>
      <c r="K116" s="261"/>
      <c r="L116" s="265"/>
      <c r="M116" s="266"/>
      <c r="N116" s="267"/>
      <c r="O116" s="267"/>
      <c r="P116" s="267"/>
      <c r="Q116" s="267"/>
      <c r="R116" s="267"/>
      <c r="S116" s="267"/>
      <c r="T116" s="268"/>
      <c r="AT116" s="269" t="s">
        <v>173</v>
      </c>
      <c r="AU116" s="269" t="s">
        <v>90</v>
      </c>
      <c r="AV116" s="13" t="s">
        <v>88</v>
      </c>
      <c r="AW116" s="13" t="s">
        <v>43</v>
      </c>
      <c r="AX116" s="13" t="s">
        <v>80</v>
      </c>
      <c r="AY116" s="269" t="s">
        <v>162</v>
      </c>
    </row>
    <row r="117" s="11" customFormat="1">
      <c r="B117" s="238"/>
      <c r="C117" s="239"/>
      <c r="D117" s="235" t="s">
        <v>173</v>
      </c>
      <c r="E117" s="240" t="s">
        <v>37</v>
      </c>
      <c r="F117" s="241" t="s">
        <v>198</v>
      </c>
      <c r="G117" s="239"/>
      <c r="H117" s="242">
        <v>41.899999999999999</v>
      </c>
      <c r="I117" s="243"/>
      <c r="J117" s="239"/>
      <c r="K117" s="239"/>
      <c r="L117" s="244"/>
      <c r="M117" s="245"/>
      <c r="N117" s="246"/>
      <c r="O117" s="246"/>
      <c r="P117" s="246"/>
      <c r="Q117" s="246"/>
      <c r="R117" s="246"/>
      <c r="S117" s="246"/>
      <c r="T117" s="247"/>
      <c r="AT117" s="248" t="s">
        <v>173</v>
      </c>
      <c r="AU117" s="248" t="s">
        <v>90</v>
      </c>
      <c r="AV117" s="11" t="s">
        <v>90</v>
      </c>
      <c r="AW117" s="11" t="s">
        <v>43</v>
      </c>
      <c r="AX117" s="11" t="s">
        <v>88</v>
      </c>
      <c r="AY117" s="248" t="s">
        <v>162</v>
      </c>
    </row>
    <row r="118" s="1" customFormat="1" ht="63.75" customHeight="1">
      <c r="B118" s="47"/>
      <c r="C118" s="223" t="s">
        <v>115</v>
      </c>
      <c r="D118" s="223" t="s">
        <v>164</v>
      </c>
      <c r="E118" s="224" t="s">
        <v>199</v>
      </c>
      <c r="F118" s="225" t="s">
        <v>200</v>
      </c>
      <c r="G118" s="226" t="s">
        <v>201</v>
      </c>
      <c r="H118" s="227">
        <v>227.5</v>
      </c>
      <c r="I118" s="228"/>
      <c r="J118" s="229">
        <f>ROUND(I118*H118,2)</f>
        <v>0</v>
      </c>
      <c r="K118" s="225" t="s">
        <v>168</v>
      </c>
      <c r="L118" s="73"/>
      <c r="M118" s="230" t="s">
        <v>37</v>
      </c>
      <c r="N118" s="231" t="s">
        <v>51</v>
      </c>
      <c r="O118" s="48"/>
      <c r="P118" s="232">
        <f>O118*H118</f>
        <v>0</v>
      </c>
      <c r="Q118" s="232">
        <v>0.0086800000000000002</v>
      </c>
      <c r="R118" s="232">
        <f>Q118*H118</f>
        <v>1.9747000000000001</v>
      </c>
      <c r="S118" s="232">
        <v>0</v>
      </c>
      <c r="T118" s="233">
        <f>S118*H118</f>
        <v>0</v>
      </c>
      <c r="AR118" s="24" t="s">
        <v>169</v>
      </c>
      <c r="AT118" s="24" t="s">
        <v>164</v>
      </c>
      <c r="AU118" s="24" t="s">
        <v>90</v>
      </c>
      <c r="AY118" s="24" t="s">
        <v>162</v>
      </c>
      <c r="BE118" s="234">
        <f>IF(N118="základní",J118,0)</f>
        <v>0</v>
      </c>
      <c r="BF118" s="234">
        <f>IF(N118="snížená",J118,0)</f>
        <v>0</v>
      </c>
      <c r="BG118" s="234">
        <f>IF(N118="zákl. přenesená",J118,0)</f>
        <v>0</v>
      </c>
      <c r="BH118" s="234">
        <f>IF(N118="sníž. přenesená",J118,0)</f>
        <v>0</v>
      </c>
      <c r="BI118" s="234">
        <f>IF(N118="nulová",J118,0)</f>
        <v>0</v>
      </c>
      <c r="BJ118" s="24" t="s">
        <v>88</v>
      </c>
      <c r="BK118" s="234">
        <f>ROUND(I118*H118,2)</f>
        <v>0</v>
      </c>
      <c r="BL118" s="24" t="s">
        <v>169</v>
      </c>
      <c r="BM118" s="24" t="s">
        <v>202</v>
      </c>
    </row>
    <row r="119" s="1" customFormat="1">
      <c r="B119" s="47"/>
      <c r="C119" s="75"/>
      <c r="D119" s="235" t="s">
        <v>171</v>
      </c>
      <c r="E119" s="75"/>
      <c r="F119" s="236" t="s">
        <v>203</v>
      </c>
      <c r="G119" s="75"/>
      <c r="H119" s="75"/>
      <c r="I119" s="193"/>
      <c r="J119" s="75"/>
      <c r="K119" s="75"/>
      <c r="L119" s="73"/>
      <c r="M119" s="237"/>
      <c r="N119" s="48"/>
      <c r="O119" s="48"/>
      <c r="P119" s="48"/>
      <c r="Q119" s="48"/>
      <c r="R119" s="48"/>
      <c r="S119" s="48"/>
      <c r="T119" s="96"/>
      <c r="AT119" s="24" t="s">
        <v>171</v>
      </c>
      <c r="AU119" s="24" t="s">
        <v>90</v>
      </c>
    </row>
    <row r="120" s="13" customFormat="1">
      <c r="B120" s="260"/>
      <c r="C120" s="261"/>
      <c r="D120" s="235" t="s">
        <v>173</v>
      </c>
      <c r="E120" s="262" t="s">
        <v>37</v>
      </c>
      <c r="F120" s="263" t="s">
        <v>204</v>
      </c>
      <c r="G120" s="261"/>
      <c r="H120" s="262" t="s">
        <v>37</v>
      </c>
      <c r="I120" s="264"/>
      <c r="J120" s="261"/>
      <c r="K120" s="261"/>
      <c r="L120" s="265"/>
      <c r="M120" s="266"/>
      <c r="N120" s="267"/>
      <c r="O120" s="267"/>
      <c r="P120" s="267"/>
      <c r="Q120" s="267"/>
      <c r="R120" s="267"/>
      <c r="S120" s="267"/>
      <c r="T120" s="268"/>
      <c r="AT120" s="269" t="s">
        <v>173</v>
      </c>
      <c r="AU120" s="269" t="s">
        <v>90</v>
      </c>
      <c r="AV120" s="13" t="s">
        <v>88</v>
      </c>
      <c r="AW120" s="13" t="s">
        <v>43</v>
      </c>
      <c r="AX120" s="13" t="s">
        <v>80</v>
      </c>
      <c r="AY120" s="269" t="s">
        <v>162</v>
      </c>
    </row>
    <row r="121" s="11" customFormat="1">
      <c r="B121" s="238"/>
      <c r="C121" s="239"/>
      <c r="D121" s="235" t="s">
        <v>173</v>
      </c>
      <c r="E121" s="240" t="s">
        <v>37</v>
      </c>
      <c r="F121" s="241" t="s">
        <v>205</v>
      </c>
      <c r="G121" s="239"/>
      <c r="H121" s="242">
        <v>13.199999999999999</v>
      </c>
      <c r="I121" s="243"/>
      <c r="J121" s="239"/>
      <c r="K121" s="239"/>
      <c r="L121" s="244"/>
      <c r="M121" s="245"/>
      <c r="N121" s="246"/>
      <c r="O121" s="246"/>
      <c r="P121" s="246"/>
      <c r="Q121" s="246"/>
      <c r="R121" s="246"/>
      <c r="S121" s="246"/>
      <c r="T121" s="247"/>
      <c r="AT121" s="248" t="s">
        <v>173</v>
      </c>
      <c r="AU121" s="248" t="s">
        <v>90</v>
      </c>
      <c r="AV121" s="11" t="s">
        <v>90</v>
      </c>
      <c r="AW121" s="11" t="s">
        <v>43</v>
      </c>
      <c r="AX121" s="11" t="s">
        <v>80</v>
      </c>
      <c r="AY121" s="248" t="s">
        <v>162</v>
      </c>
    </row>
    <row r="122" s="13" customFormat="1">
      <c r="B122" s="260"/>
      <c r="C122" s="261"/>
      <c r="D122" s="235" t="s">
        <v>173</v>
      </c>
      <c r="E122" s="262" t="s">
        <v>37</v>
      </c>
      <c r="F122" s="263" t="s">
        <v>206</v>
      </c>
      <c r="G122" s="261"/>
      <c r="H122" s="262" t="s">
        <v>37</v>
      </c>
      <c r="I122" s="264"/>
      <c r="J122" s="261"/>
      <c r="K122" s="261"/>
      <c r="L122" s="265"/>
      <c r="M122" s="266"/>
      <c r="N122" s="267"/>
      <c r="O122" s="267"/>
      <c r="P122" s="267"/>
      <c r="Q122" s="267"/>
      <c r="R122" s="267"/>
      <c r="S122" s="267"/>
      <c r="T122" s="268"/>
      <c r="AT122" s="269" t="s">
        <v>173</v>
      </c>
      <c r="AU122" s="269" t="s">
        <v>90</v>
      </c>
      <c r="AV122" s="13" t="s">
        <v>88</v>
      </c>
      <c r="AW122" s="13" t="s">
        <v>43</v>
      </c>
      <c r="AX122" s="13" t="s">
        <v>80</v>
      </c>
      <c r="AY122" s="269" t="s">
        <v>162</v>
      </c>
    </row>
    <row r="123" s="11" customFormat="1">
      <c r="B123" s="238"/>
      <c r="C123" s="239"/>
      <c r="D123" s="235" t="s">
        <v>173</v>
      </c>
      <c r="E123" s="240" t="s">
        <v>37</v>
      </c>
      <c r="F123" s="241" t="s">
        <v>207</v>
      </c>
      <c r="G123" s="239"/>
      <c r="H123" s="242">
        <v>14.300000000000001</v>
      </c>
      <c r="I123" s="243"/>
      <c r="J123" s="239"/>
      <c r="K123" s="239"/>
      <c r="L123" s="244"/>
      <c r="M123" s="245"/>
      <c r="N123" s="246"/>
      <c r="O123" s="246"/>
      <c r="P123" s="246"/>
      <c r="Q123" s="246"/>
      <c r="R123" s="246"/>
      <c r="S123" s="246"/>
      <c r="T123" s="247"/>
      <c r="AT123" s="248" t="s">
        <v>173</v>
      </c>
      <c r="AU123" s="248" t="s">
        <v>90</v>
      </c>
      <c r="AV123" s="11" t="s">
        <v>90</v>
      </c>
      <c r="AW123" s="11" t="s">
        <v>43</v>
      </c>
      <c r="AX123" s="11" t="s">
        <v>80</v>
      </c>
      <c r="AY123" s="248" t="s">
        <v>162</v>
      </c>
    </row>
    <row r="124" s="11" customFormat="1">
      <c r="B124" s="238"/>
      <c r="C124" s="239"/>
      <c r="D124" s="235" t="s">
        <v>173</v>
      </c>
      <c r="E124" s="240" t="s">
        <v>37</v>
      </c>
      <c r="F124" s="241" t="s">
        <v>208</v>
      </c>
      <c r="G124" s="239"/>
      <c r="H124" s="242">
        <v>200</v>
      </c>
      <c r="I124" s="243"/>
      <c r="J124" s="239"/>
      <c r="K124" s="239"/>
      <c r="L124" s="244"/>
      <c r="M124" s="245"/>
      <c r="N124" s="246"/>
      <c r="O124" s="246"/>
      <c r="P124" s="246"/>
      <c r="Q124" s="246"/>
      <c r="R124" s="246"/>
      <c r="S124" s="246"/>
      <c r="T124" s="247"/>
      <c r="AT124" s="248" t="s">
        <v>173</v>
      </c>
      <c r="AU124" s="248" t="s">
        <v>90</v>
      </c>
      <c r="AV124" s="11" t="s">
        <v>90</v>
      </c>
      <c r="AW124" s="11" t="s">
        <v>43</v>
      </c>
      <c r="AX124" s="11" t="s">
        <v>80</v>
      </c>
      <c r="AY124" s="248" t="s">
        <v>162</v>
      </c>
    </row>
    <row r="125" s="12" customFormat="1">
      <c r="B125" s="249"/>
      <c r="C125" s="250"/>
      <c r="D125" s="235" t="s">
        <v>173</v>
      </c>
      <c r="E125" s="251" t="s">
        <v>37</v>
      </c>
      <c r="F125" s="252" t="s">
        <v>180</v>
      </c>
      <c r="G125" s="250"/>
      <c r="H125" s="253">
        <v>227.5</v>
      </c>
      <c r="I125" s="254"/>
      <c r="J125" s="250"/>
      <c r="K125" s="250"/>
      <c r="L125" s="255"/>
      <c r="M125" s="256"/>
      <c r="N125" s="257"/>
      <c r="O125" s="257"/>
      <c r="P125" s="257"/>
      <c r="Q125" s="257"/>
      <c r="R125" s="257"/>
      <c r="S125" s="257"/>
      <c r="T125" s="258"/>
      <c r="AT125" s="259" t="s">
        <v>173</v>
      </c>
      <c r="AU125" s="259" t="s">
        <v>90</v>
      </c>
      <c r="AV125" s="12" t="s">
        <v>169</v>
      </c>
      <c r="AW125" s="12" t="s">
        <v>43</v>
      </c>
      <c r="AX125" s="12" t="s">
        <v>88</v>
      </c>
      <c r="AY125" s="259" t="s">
        <v>162</v>
      </c>
    </row>
    <row r="126" s="1" customFormat="1" ht="63.75" customHeight="1">
      <c r="B126" s="47"/>
      <c r="C126" s="223" t="s">
        <v>209</v>
      </c>
      <c r="D126" s="223" t="s">
        <v>164</v>
      </c>
      <c r="E126" s="224" t="s">
        <v>210</v>
      </c>
      <c r="F126" s="225" t="s">
        <v>211</v>
      </c>
      <c r="G126" s="226" t="s">
        <v>201</v>
      </c>
      <c r="H126" s="227">
        <v>3.2999999999999998</v>
      </c>
      <c r="I126" s="228"/>
      <c r="J126" s="229">
        <f>ROUND(I126*H126,2)</f>
        <v>0</v>
      </c>
      <c r="K126" s="225" t="s">
        <v>168</v>
      </c>
      <c r="L126" s="73"/>
      <c r="M126" s="230" t="s">
        <v>37</v>
      </c>
      <c r="N126" s="231" t="s">
        <v>51</v>
      </c>
      <c r="O126" s="48"/>
      <c r="P126" s="232">
        <f>O126*H126</f>
        <v>0</v>
      </c>
      <c r="Q126" s="232">
        <v>0.036900000000000002</v>
      </c>
      <c r="R126" s="232">
        <f>Q126*H126</f>
        <v>0.12177</v>
      </c>
      <c r="S126" s="232">
        <v>0</v>
      </c>
      <c r="T126" s="233">
        <f>S126*H126</f>
        <v>0</v>
      </c>
      <c r="AR126" s="24" t="s">
        <v>169</v>
      </c>
      <c r="AT126" s="24" t="s">
        <v>164</v>
      </c>
      <c r="AU126" s="24" t="s">
        <v>90</v>
      </c>
      <c r="AY126" s="24" t="s">
        <v>162</v>
      </c>
      <c r="BE126" s="234">
        <f>IF(N126="základní",J126,0)</f>
        <v>0</v>
      </c>
      <c r="BF126" s="234">
        <f>IF(N126="snížená",J126,0)</f>
        <v>0</v>
      </c>
      <c r="BG126" s="234">
        <f>IF(N126="zákl. přenesená",J126,0)</f>
        <v>0</v>
      </c>
      <c r="BH126" s="234">
        <f>IF(N126="sníž. přenesená",J126,0)</f>
        <v>0</v>
      </c>
      <c r="BI126" s="234">
        <f>IF(N126="nulová",J126,0)</f>
        <v>0</v>
      </c>
      <c r="BJ126" s="24" t="s">
        <v>88</v>
      </c>
      <c r="BK126" s="234">
        <f>ROUND(I126*H126,2)</f>
        <v>0</v>
      </c>
      <c r="BL126" s="24" t="s">
        <v>169</v>
      </c>
      <c r="BM126" s="24" t="s">
        <v>212</v>
      </c>
    </row>
    <row r="127" s="1" customFormat="1">
      <c r="B127" s="47"/>
      <c r="C127" s="75"/>
      <c r="D127" s="235" t="s">
        <v>171</v>
      </c>
      <c r="E127" s="75"/>
      <c r="F127" s="236" t="s">
        <v>203</v>
      </c>
      <c r="G127" s="75"/>
      <c r="H127" s="75"/>
      <c r="I127" s="193"/>
      <c r="J127" s="75"/>
      <c r="K127" s="75"/>
      <c r="L127" s="73"/>
      <c r="M127" s="237"/>
      <c r="N127" s="48"/>
      <c r="O127" s="48"/>
      <c r="P127" s="48"/>
      <c r="Q127" s="48"/>
      <c r="R127" s="48"/>
      <c r="S127" s="48"/>
      <c r="T127" s="96"/>
      <c r="AT127" s="24" t="s">
        <v>171</v>
      </c>
      <c r="AU127" s="24" t="s">
        <v>90</v>
      </c>
    </row>
    <row r="128" s="13" customFormat="1">
      <c r="B128" s="260"/>
      <c r="C128" s="261"/>
      <c r="D128" s="235" t="s">
        <v>173</v>
      </c>
      <c r="E128" s="262" t="s">
        <v>37</v>
      </c>
      <c r="F128" s="263" t="s">
        <v>213</v>
      </c>
      <c r="G128" s="261"/>
      <c r="H128" s="262" t="s">
        <v>37</v>
      </c>
      <c r="I128" s="264"/>
      <c r="J128" s="261"/>
      <c r="K128" s="261"/>
      <c r="L128" s="265"/>
      <c r="M128" s="266"/>
      <c r="N128" s="267"/>
      <c r="O128" s="267"/>
      <c r="P128" s="267"/>
      <c r="Q128" s="267"/>
      <c r="R128" s="267"/>
      <c r="S128" s="267"/>
      <c r="T128" s="268"/>
      <c r="AT128" s="269" t="s">
        <v>173</v>
      </c>
      <c r="AU128" s="269" t="s">
        <v>90</v>
      </c>
      <c r="AV128" s="13" t="s">
        <v>88</v>
      </c>
      <c r="AW128" s="13" t="s">
        <v>43</v>
      </c>
      <c r="AX128" s="13" t="s">
        <v>80</v>
      </c>
      <c r="AY128" s="269" t="s">
        <v>162</v>
      </c>
    </row>
    <row r="129" s="11" customFormat="1">
      <c r="B129" s="238"/>
      <c r="C129" s="239"/>
      <c r="D129" s="235" t="s">
        <v>173</v>
      </c>
      <c r="E129" s="240" t="s">
        <v>37</v>
      </c>
      <c r="F129" s="241" t="s">
        <v>214</v>
      </c>
      <c r="G129" s="239"/>
      <c r="H129" s="242">
        <v>3.2999999999999998</v>
      </c>
      <c r="I129" s="243"/>
      <c r="J129" s="239"/>
      <c r="K129" s="239"/>
      <c r="L129" s="244"/>
      <c r="M129" s="245"/>
      <c r="N129" s="246"/>
      <c r="O129" s="246"/>
      <c r="P129" s="246"/>
      <c r="Q129" s="246"/>
      <c r="R129" s="246"/>
      <c r="S129" s="246"/>
      <c r="T129" s="247"/>
      <c r="AT129" s="248" t="s">
        <v>173</v>
      </c>
      <c r="AU129" s="248" t="s">
        <v>90</v>
      </c>
      <c r="AV129" s="11" t="s">
        <v>90</v>
      </c>
      <c r="AW129" s="11" t="s">
        <v>43</v>
      </c>
      <c r="AX129" s="11" t="s">
        <v>80</v>
      </c>
      <c r="AY129" s="248" t="s">
        <v>162</v>
      </c>
    </row>
    <row r="130" s="12" customFormat="1">
      <c r="B130" s="249"/>
      <c r="C130" s="250"/>
      <c r="D130" s="235" t="s">
        <v>173</v>
      </c>
      <c r="E130" s="251" t="s">
        <v>37</v>
      </c>
      <c r="F130" s="252" t="s">
        <v>180</v>
      </c>
      <c r="G130" s="250"/>
      <c r="H130" s="253">
        <v>3.2999999999999998</v>
      </c>
      <c r="I130" s="254"/>
      <c r="J130" s="250"/>
      <c r="K130" s="250"/>
      <c r="L130" s="255"/>
      <c r="M130" s="256"/>
      <c r="N130" s="257"/>
      <c r="O130" s="257"/>
      <c r="P130" s="257"/>
      <c r="Q130" s="257"/>
      <c r="R130" s="257"/>
      <c r="S130" s="257"/>
      <c r="T130" s="258"/>
      <c r="AT130" s="259" t="s">
        <v>173</v>
      </c>
      <c r="AU130" s="259" t="s">
        <v>90</v>
      </c>
      <c r="AV130" s="12" t="s">
        <v>169</v>
      </c>
      <c r="AW130" s="12" t="s">
        <v>43</v>
      </c>
      <c r="AX130" s="12" t="s">
        <v>88</v>
      </c>
      <c r="AY130" s="259" t="s">
        <v>162</v>
      </c>
    </row>
    <row r="131" s="1" customFormat="1" ht="25.5" customHeight="1">
      <c r="B131" s="47"/>
      <c r="C131" s="223" t="s">
        <v>215</v>
      </c>
      <c r="D131" s="223" t="s">
        <v>164</v>
      </c>
      <c r="E131" s="224" t="s">
        <v>216</v>
      </c>
      <c r="F131" s="225" t="s">
        <v>217</v>
      </c>
      <c r="G131" s="226" t="s">
        <v>201</v>
      </c>
      <c r="H131" s="227">
        <v>419</v>
      </c>
      <c r="I131" s="228"/>
      <c r="J131" s="229">
        <f>ROUND(I131*H131,2)</f>
        <v>0</v>
      </c>
      <c r="K131" s="225" t="s">
        <v>168</v>
      </c>
      <c r="L131" s="73"/>
      <c r="M131" s="230" t="s">
        <v>37</v>
      </c>
      <c r="N131" s="231" t="s">
        <v>51</v>
      </c>
      <c r="O131" s="48"/>
      <c r="P131" s="232">
        <f>O131*H131</f>
        <v>0</v>
      </c>
      <c r="Q131" s="232">
        <v>0.00014999999999999999</v>
      </c>
      <c r="R131" s="232">
        <f>Q131*H131</f>
        <v>0.062849999999999989</v>
      </c>
      <c r="S131" s="232">
        <v>0</v>
      </c>
      <c r="T131" s="233">
        <f>S131*H131</f>
        <v>0</v>
      </c>
      <c r="AR131" s="24" t="s">
        <v>169</v>
      </c>
      <c r="AT131" s="24" t="s">
        <v>164</v>
      </c>
      <c r="AU131" s="24" t="s">
        <v>90</v>
      </c>
      <c r="AY131" s="24" t="s">
        <v>162</v>
      </c>
      <c r="BE131" s="234">
        <f>IF(N131="základní",J131,0)</f>
        <v>0</v>
      </c>
      <c r="BF131" s="234">
        <f>IF(N131="snížená",J131,0)</f>
        <v>0</v>
      </c>
      <c r="BG131" s="234">
        <f>IF(N131="zákl. přenesená",J131,0)</f>
        <v>0</v>
      </c>
      <c r="BH131" s="234">
        <f>IF(N131="sníž. přenesená",J131,0)</f>
        <v>0</v>
      </c>
      <c r="BI131" s="234">
        <f>IF(N131="nulová",J131,0)</f>
        <v>0</v>
      </c>
      <c r="BJ131" s="24" t="s">
        <v>88</v>
      </c>
      <c r="BK131" s="234">
        <f>ROUND(I131*H131,2)</f>
        <v>0</v>
      </c>
      <c r="BL131" s="24" t="s">
        <v>169</v>
      </c>
      <c r="BM131" s="24" t="s">
        <v>218</v>
      </c>
    </row>
    <row r="132" s="1" customFormat="1">
      <c r="B132" s="47"/>
      <c r="C132" s="75"/>
      <c r="D132" s="235" t="s">
        <v>171</v>
      </c>
      <c r="E132" s="75"/>
      <c r="F132" s="236" t="s">
        <v>219</v>
      </c>
      <c r="G132" s="75"/>
      <c r="H132" s="75"/>
      <c r="I132" s="193"/>
      <c r="J132" s="75"/>
      <c r="K132" s="75"/>
      <c r="L132" s="73"/>
      <c r="M132" s="237"/>
      <c r="N132" s="48"/>
      <c r="O132" s="48"/>
      <c r="P132" s="48"/>
      <c r="Q132" s="48"/>
      <c r="R132" s="48"/>
      <c r="S132" s="48"/>
      <c r="T132" s="96"/>
      <c r="AT132" s="24" t="s">
        <v>171</v>
      </c>
      <c r="AU132" s="24" t="s">
        <v>90</v>
      </c>
    </row>
    <row r="133" s="13" customFormat="1">
      <c r="B133" s="260"/>
      <c r="C133" s="261"/>
      <c r="D133" s="235" t="s">
        <v>173</v>
      </c>
      <c r="E133" s="262" t="s">
        <v>37</v>
      </c>
      <c r="F133" s="263" t="s">
        <v>220</v>
      </c>
      <c r="G133" s="261"/>
      <c r="H133" s="262" t="s">
        <v>37</v>
      </c>
      <c r="I133" s="264"/>
      <c r="J133" s="261"/>
      <c r="K133" s="261"/>
      <c r="L133" s="265"/>
      <c r="M133" s="266"/>
      <c r="N133" s="267"/>
      <c r="O133" s="267"/>
      <c r="P133" s="267"/>
      <c r="Q133" s="267"/>
      <c r="R133" s="267"/>
      <c r="S133" s="267"/>
      <c r="T133" s="268"/>
      <c r="AT133" s="269" t="s">
        <v>173</v>
      </c>
      <c r="AU133" s="269" t="s">
        <v>90</v>
      </c>
      <c r="AV133" s="13" t="s">
        <v>88</v>
      </c>
      <c r="AW133" s="13" t="s">
        <v>43</v>
      </c>
      <c r="AX133" s="13" t="s">
        <v>80</v>
      </c>
      <c r="AY133" s="269" t="s">
        <v>162</v>
      </c>
    </row>
    <row r="134" s="11" customFormat="1">
      <c r="B134" s="238"/>
      <c r="C134" s="239"/>
      <c r="D134" s="235" t="s">
        <v>173</v>
      </c>
      <c r="E134" s="240" t="s">
        <v>37</v>
      </c>
      <c r="F134" s="241" t="s">
        <v>221</v>
      </c>
      <c r="G134" s="239"/>
      <c r="H134" s="242">
        <v>419</v>
      </c>
      <c r="I134" s="243"/>
      <c r="J134" s="239"/>
      <c r="K134" s="239"/>
      <c r="L134" s="244"/>
      <c r="M134" s="245"/>
      <c r="N134" s="246"/>
      <c r="O134" s="246"/>
      <c r="P134" s="246"/>
      <c r="Q134" s="246"/>
      <c r="R134" s="246"/>
      <c r="S134" s="246"/>
      <c r="T134" s="247"/>
      <c r="AT134" s="248" t="s">
        <v>173</v>
      </c>
      <c r="AU134" s="248" t="s">
        <v>90</v>
      </c>
      <c r="AV134" s="11" t="s">
        <v>90</v>
      </c>
      <c r="AW134" s="11" t="s">
        <v>43</v>
      </c>
      <c r="AX134" s="11" t="s">
        <v>80</v>
      </c>
      <c r="AY134" s="248" t="s">
        <v>162</v>
      </c>
    </row>
    <row r="135" s="12" customFormat="1">
      <c r="B135" s="249"/>
      <c r="C135" s="250"/>
      <c r="D135" s="235" t="s">
        <v>173</v>
      </c>
      <c r="E135" s="251" t="s">
        <v>37</v>
      </c>
      <c r="F135" s="252" t="s">
        <v>180</v>
      </c>
      <c r="G135" s="250"/>
      <c r="H135" s="253">
        <v>419</v>
      </c>
      <c r="I135" s="254"/>
      <c r="J135" s="250"/>
      <c r="K135" s="250"/>
      <c r="L135" s="255"/>
      <c r="M135" s="256"/>
      <c r="N135" s="257"/>
      <c r="O135" s="257"/>
      <c r="P135" s="257"/>
      <c r="Q135" s="257"/>
      <c r="R135" s="257"/>
      <c r="S135" s="257"/>
      <c r="T135" s="258"/>
      <c r="AT135" s="259" t="s">
        <v>173</v>
      </c>
      <c r="AU135" s="259" t="s">
        <v>90</v>
      </c>
      <c r="AV135" s="12" t="s">
        <v>169</v>
      </c>
      <c r="AW135" s="12" t="s">
        <v>43</v>
      </c>
      <c r="AX135" s="12" t="s">
        <v>88</v>
      </c>
      <c r="AY135" s="259" t="s">
        <v>162</v>
      </c>
    </row>
    <row r="136" s="1" customFormat="1" ht="25.5" customHeight="1">
      <c r="B136" s="47"/>
      <c r="C136" s="223" t="s">
        <v>222</v>
      </c>
      <c r="D136" s="223" t="s">
        <v>164</v>
      </c>
      <c r="E136" s="224" t="s">
        <v>223</v>
      </c>
      <c r="F136" s="225" t="s">
        <v>224</v>
      </c>
      <c r="G136" s="226" t="s">
        <v>201</v>
      </c>
      <c r="H136" s="227">
        <v>419</v>
      </c>
      <c r="I136" s="228"/>
      <c r="J136" s="229">
        <f>ROUND(I136*H136,2)</f>
        <v>0</v>
      </c>
      <c r="K136" s="225" t="s">
        <v>168</v>
      </c>
      <c r="L136" s="73"/>
      <c r="M136" s="230" t="s">
        <v>37</v>
      </c>
      <c r="N136" s="231" t="s">
        <v>51</v>
      </c>
      <c r="O136" s="48"/>
      <c r="P136" s="232">
        <f>O136*H136</f>
        <v>0</v>
      </c>
      <c r="Q136" s="232">
        <v>0</v>
      </c>
      <c r="R136" s="232">
        <f>Q136*H136</f>
        <v>0</v>
      </c>
      <c r="S136" s="232">
        <v>0</v>
      </c>
      <c r="T136" s="233">
        <f>S136*H136</f>
        <v>0</v>
      </c>
      <c r="AR136" s="24" t="s">
        <v>169</v>
      </c>
      <c r="AT136" s="24" t="s">
        <v>164</v>
      </c>
      <c r="AU136" s="24" t="s">
        <v>90</v>
      </c>
      <c r="AY136" s="24" t="s">
        <v>162</v>
      </c>
      <c r="BE136" s="234">
        <f>IF(N136="základní",J136,0)</f>
        <v>0</v>
      </c>
      <c r="BF136" s="234">
        <f>IF(N136="snížená",J136,0)</f>
        <v>0</v>
      </c>
      <c r="BG136" s="234">
        <f>IF(N136="zákl. přenesená",J136,0)</f>
        <v>0</v>
      </c>
      <c r="BH136" s="234">
        <f>IF(N136="sníž. přenesená",J136,0)</f>
        <v>0</v>
      </c>
      <c r="BI136" s="234">
        <f>IF(N136="nulová",J136,0)</f>
        <v>0</v>
      </c>
      <c r="BJ136" s="24" t="s">
        <v>88</v>
      </c>
      <c r="BK136" s="234">
        <f>ROUND(I136*H136,2)</f>
        <v>0</v>
      </c>
      <c r="BL136" s="24" t="s">
        <v>169</v>
      </c>
      <c r="BM136" s="24" t="s">
        <v>225</v>
      </c>
    </row>
    <row r="137" s="1" customFormat="1">
      <c r="B137" s="47"/>
      <c r="C137" s="75"/>
      <c r="D137" s="235" t="s">
        <v>171</v>
      </c>
      <c r="E137" s="75"/>
      <c r="F137" s="236" t="s">
        <v>219</v>
      </c>
      <c r="G137" s="75"/>
      <c r="H137" s="75"/>
      <c r="I137" s="193"/>
      <c r="J137" s="75"/>
      <c r="K137" s="75"/>
      <c r="L137" s="73"/>
      <c r="M137" s="237"/>
      <c r="N137" s="48"/>
      <c r="O137" s="48"/>
      <c r="P137" s="48"/>
      <c r="Q137" s="48"/>
      <c r="R137" s="48"/>
      <c r="S137" s="48"/>
      <c r="T137" s="96"/>
      <c r="AT137" s="24" t="s">
        <v>171</v>
      </c>
      <c r="AU137" s="24" t="s">
        <v>90</v>
      </c>
    </row>
    <row r="138" s="13" customFormat="1">
      <c r="B138" s="260"/>
      <c r="C138" s="261"/>
      <c r="D138" s="235" t="s">
        <v>173</v>
      </c>
      <c r="E138" s="262" t="s">
        <v>37</v>
      </c>
      <c r="F138" s="263" t="s">
        <v>220</v>
      </c>
      <c r="G138" s="261"/>
      <c r="H138" s="262" t="s">
        <v>37</v>
      </c>
      <c r="I138" s="264"/>
      <c r="J138" s="261"/>
      <c r="K138" s="261"/>
      <c r="L138" s="265"/>
      <c r="M138" s="266"/>
      <c r="N138" s="267"/>
      <c r="O138" s="267"/>
      <c r="P138" s="267"/>
      <c r="Q138" s="267"/>
      <c r="R138" s="267"/>
      <c r="S138" s="267"/>
      <c r="T138" s="268"/>
      <c r="AT138" s="269" t="s">
        <v>173</v>
      </c>
      <c r="AU138" s="269" t="s">
        <v>90</v>
      </c>
      <c r="AV138" s="13" t="s">
        <v>88</v>
      </c>
      <c r="AW138" s="13" t="s">
        <v>43</v>
      </c>
      <c r="AX138" s="13" t="s">
        <v>80</v>
      </c>
      <c r="AY138" s="269" t="s">
        <v>162</v>
      </c>
    </row>
    <row r="139" s="11" customFormat="1">
      <c r="B139" s="238"/>
      <c r="C139" s="239"/>
      <c r="D139" s="235" t="s">
        <v>173</v>
      </c>
      <c r="E139" s="240" t="s">
        <v>37</v>
      </c>
      <c r="F139" s="241" t="s">
        <v>221</v>
      </c>
      <c r="G139" s="239"/>
      <c r="H139" s="242">
        <v>419</v>
      </c>
      <c r="I139" s="243"/>
      <c r="J139" s="239"/>
      <c r="K139" s="239"/>
      <c r="L139" s="244"/>
      <c r="M139" s="245"/>
      <c r="N139" s="246"/>
      <c r="O139" s="246"/>
      <c r="P139" s="246"/>
      <c r="Q139" s="246"/>
      <c r="R139" s="246"/>
      <c r="S139" s="246"/>
      <c r="T139" s="247"/>
      <c r="AT139" s="248" t="s">
        <v>173</v>
      </c>
      <c r="AU139" s="248" t="s">
        <v>90</v>
      </c>
      <c r="AV139" s="11" t="s">
        <v>90</v>
      </c>
      <c r="AW139" s="11" t="s">
        <v>43</v>
      </c>
      <c r="AX139" s="11" t="s">
        <v>80</v>
      </c>
      <c r="AY139" s="248" t="s">
        <v>162</v>
      </c>
    </row>
    <row r="140" s="12" customFormat="1">
      <c r="B140" s="249"/>
      <c r="C140" s="250"/>
      <c r="D140" s="235" t="s">
        <v>173</v>
      </c>
      <c r="E140" s="251" t="s">
        <v>37</v>
      </c>
      <c r="F140" s="252" t="s">
        <v>180</v>
      </c>
      <c r="G140" s="250"/>
      <c r="H140" s="253">
        <v>419</v>
      </c>
      <c r="I140" s="254"/>
      <c r="J140" s="250"/>
      <c r="K140" s="250"/>
      <c r="L140" s="255"/>
      <c r="M140" s="256"/>
      <c r="N140" s="257"/>
      <c r="O140" s="257"/>
      <c r="P140" s="257"/>
      <c r="Q140" s="257"/>
      <c r="R140" s="257"/>
      <c r="S140" s="257"/>
      <c r="T140" s="258"/>
      <c r="AT140" s="259" t="s">
        <v>173</v>
      </c>
      <c r="AU140" s="259" t="s">
        <v>90</v>
      </c>
      <c r="AV140" s="12" t="s">
        <v>169</v>
      </c>
      <c r="AW140" s="12" t="s">
        <v>43</v>
      </c>
      <c r="AX140" s="12" t="s">
        <v>88</v>
      </c>
      <c r="AY140" s="259" t="s">
        <v>162</v>
      </c>
    </row>
    <row r="141" s="1" customFormat="1" ht="25.5" customHeight="1">
      <c r="B141" s="47"/>
      <c r="C141" s="223" t="s">
        <v>226</v>
      </c>
      <c r="D141" s="223" t="s">
        <v>164</v>
      </c>
      <c r="E141" s="224" t="s">
        <v>227</v>
      </c>
      <c r="F141" s="225" t="s">
        <v>228</v>
      </c>
      <c r="G141" s="226" t="s">
        <v>201</v>
      </c>
      <c r="H141" s="227">
        <v>12</v>
      </c>
      <c r="I141" s="228"/>
      <c r="J141" s="229">
        <f>ROUND(I141*H141,2)</f>
        <v>0</v>
      </c>
      <c r="K141" s="225" t="s">
        <v>168</v>
      </c>
      <c r="L141" s="73"/>
      <c r="M141" s="230" t="s">
        <v>37</v>
      </c>
      <c r="N141" s="231" t="s">
        <v>51</v>
      </c>
      <c r="O141" s="48"/>
      <c r="P141" s="232">
        <f>O141*H141</f>
        <v>0</v>
      </c>
      <c r="Q141" s="232">
        <v>0.011820000000000001</v>
      </c>
      <c r="R141" s="232">
        <f>Q141*H141</f>
        <v>0.14184000000000002</v>
      </c>
      <c r="S141" s="232">
        <v>0</v>
      </c>
      <c r="T141" s="233">
        <f>S141*H141</f>
        <v>0</v>
      </c>
      <c r="AR141" s="24" t="s">
        <v>169</v>
      </c>
      <c r="AT141" s="24" t="s">
        <v>164</v>
      </c>
      <c r="AU141" s="24" t="s">
        <v>90</v>
      </c>
      <c r="AY141" s="24" t="s">
        <v>162</v>
      </c>
      <c r="BE141" s="234">
        <f>IF(N141="základní",J141,0)</f>
        <v>0</v>
      </c>
      <c r="BF141" s="234">
        <f>IF(N141="snížená",J141,0)</f>
        <v>0</v>
      </c>
      <c r="BG141" s="234">
        <f>IF(N141="zákl. přenesená",J141,0)</f>
        <v>0</v>
      </c>
      <c r="BH141" s="234">
        <f>IF(N141="sníž. přenesená",J141,0)</f>
        <v>0</v>
      </c>
      <c r="BI141" s="234">
        <f>IF(N141="nulová",J141,0)</f>
        <v>0</v>
      </c>
      <c r="BJ141" s="24" t="s">
        <v>88</v>
      </c>
      <c r="BK141" s="234">
        <f>ROUND(I141*H141,2)</f>
        <v>0</v>
      </c>
      <c r="BL141" s="24" t="s">
        <v>169</v>
      </c>
      <c r="BM141" s="24" t="s">
        <v>229</v>
      </c>
    </row>
    <row r="142" s="1" customFormat="1">
      <c r="B142" s="47"/>
      <c r="C142" s="75"/>
      <c r="D142" s="235" t="s">
        <v>171</v>
      </c>
      <c r="E142" s="75"/>
      <c r="F142" s="236" t="s">
        <v>219</v>
      </c>
      <c r="G142" s="75"/>
      <c r="H142" s="75"/>
      <c r="I142" s="193"/>
      <c r="J142" s="75"/>
      <c r="K142" s="75"/>
      <c r="L142" s="73"/>
      <c r="M142" s="237"/>
      <c r="N142" s="48"/>
      <c r="O142" s="48"/>
      <c r="P142" s="48"/>
      <c r="Q142" s="48"/>
      <c r="R142" s="48"/>
      <c r="S142" s="48"/>
      <c r="T142" s="96"/>
      <c r="AT142" s="24" t="s">
        <v>171</v>
      </c>
      <c r="AU142" s="24" t="s">
        <v>90</v>
      </c>
    </row>
    <row r="143" s="11" customFormat="1">
      <c r="B143" s="238"/>
      <c r="C143" s="239"/>
      <c r="D143" s="235" t="s">
        <v>173</v>
      </c>
      <c r="E143" s="240" t="s">
        <v>37</v>
      </c>
      <c r="F143" s="241" t="s">
        <v>230</v>
      </c>
      <c r="G143" s="239"/>
      <c r="H143" s="242">
        <v>12</v>
      </c>
      <c r="I143" s="243"/>
      <c r="J143" s="239"/>
      <c r="K143" s="239"/>
      <c r="L143" s="244"/>
      <c r="M143" s="245"/>
      <c r="N143" s="246"/>
      <c r="O143" s="246"/>
      <c r="P143" s="246"/>
      <c r="Q143" s="246"/>
      <c r="R143" s="246"/>
      <c r="S143" s="246"/>
      <c r="T143" s="247"/>
      <c r="AT143" s="248" t="s">
        <v>173</v>
      </c>
      <c r="AU143" s="248" t="s">
        <v>90</v>
      </c>
      <c r="AV143" s="11" t="s">
        <v>90</v>
      </c>
      <c r="AW143" s="11" t="s">
        <v>43</v>
      </c>
      <c r="AX143" s="11" t="s">
        <v>88</v>
      </c>
      <c r="AY143" s="248" t="s">
        <v>162</v>
      </c>
    </row>
    <row r="144" s="1" customFormat="1" ht="25.5" customHeight="1">
      <c r="B144" s="47"/>
      <c r="C144" s="223" t="s">
        <v>231</v>
      </c>
      <c r="D144" s="223" t="s">
        <v>164</v>
      </c>
      <c r="E144" s="224" t="s">
        <v>232</v>
      </c>
      <c r="F144" s="225" t="s">
        <v>233</v>
      </c>
      <c r="G144" s="226" t="s">
        <v>201</v>
      </c>
      <c r="H144" s="227">
        <v>12</v>
      </c>
      <c r="I144" s="228"/>
      <c r="J144" s="229">
        <f>ROUND(I144*H144,2)</f>
        <v>0</v>
      </c>
      <c r="K144" s="225" t="s">
        <v>168</v>
      </c>
      <c r="L144" s="73"/>
      <c r="M144" s="230" t="s">
        <v>37</v>
      </c>
      <c r="N144" s="231" t="s">
        <v>51</v>
      </c>
      <c r="O144" s="48"/>
      <c r="P144" s="232">
        <f>O144*H144</f>
        <v>0</v>
      </c>
      <c r="Q144" s="232">
        <v>0</v>
      </c>
      <c r="R144" s="232">
        <f>Q144*H144</f>
        <v>0</v>
      </c>
      <c r="S144" s="232">
        <v>0</v>
      </c>
      <c r="T144" s="233">
        <f>S144*H144</f>
        <v>0</v>
      </c>
      <c r="AR144" s="24" t="s">
        <v>169</v>
      </c>
      <c r="AT144" s="24" t="s">
        <v>164</v>
      </c>
      <c r="AU144" s="24" t="s">
        <v>90</v>
      </c>
      <c r="AY144" s="24" t="s">
        <v>162</v>
      </c>
      <c r="BE144" s="234">
        <f>IF(N144="základní",J144,0)</f>
        <v>0</v>
      </c>
      <c r="BF144" s="234">
        <f>IF(N144="snížená",J144,0)</f>
        <v>0</v>
      </c>
      <c r="BG144" s="234">
        <f>IF(N144="zákl. přenesená",J144,0)</f>
        <v>0</v>
      </c>
      <c r="BH144" s="234">
        <f>IF(N144="sníž. přenesená",J144,0)</f>
        <v>0</v>
      </c>
      <c r="BI144" s="234">
        <f>IF(N144="nulová",J144,0)</f>
        <v>0</v>
      </c>
      <c r="BJ144" s="24" t="s">
        <v>88</v>
      </c>
      <c r="BK144" s="234">
        <f>ROUND(I144*H144,2)</f>
        <v>0</v>
      </c>
      <c r="BL144" s="24" t="s">
        <v>169</v>
      </c>
      <c r="BM144" s="24" t="s">
        <v>234</v>
      </c>
    </row>
    <row r="145" s="1" customFormat="1">
      <c r="B145" s="47"/>
      <c r="C145" s="75"/>
      <c r="D145" s="235" t="s">
        <v>171</v>
      </c>
      <c r="E145" s="75"/>
      <c r="F145" s="236" t="s">
        <v>219</v>
      </c>
      <c r="G145" s="75"/>
      <c r="H145" s="75"/>
      <c r="I145" s="193"/>
      <c r="J145" s="75"/>
      <c r="K145" s="75"/>
      <c r="L145" s="73"/>
      <c r="M145" s="237"/>
      <c r="N145" s="48"/>
      <c r="O145" s="48"/>
      <c r="P145" s="48"/>
      <c r="Q145" s="48"/>
      <c r="R145" s="48"/>
      <c r="S145" s="48"/>
      <c r="T145" s="96"/>
      <c r="AT145" s="24" t="s">
        <v>171</v>
      </c>
      <c r="AU145" s="24" t="s">
        <v>90</v>
      </c>
    </row>
    <row r="146" s="11" customFormat="1">
      <c r="B146" s="238"/>
      <c r="C146" s="239"/>
      <c r="D146" s="235" t="s">
        <v>173</v>
      </c>
      <c r="E146" s="240" t="s">
        <v>37</v>
      </c>
      <c r="F146" s="241" t="s">
        <v>230</v>
      </c>
      <c r="G146" s="239"/>
      <c r="H146" s="242">
        <v>12</v>
      </c>
      <c r="I146" s="243"/>
      <c r="J146" s="239"/>
      <c r="K146" s="239"/>
      <c r="L146" s="244"/>
      <c r="M146" s="245"/>
      <c r="N146" s="246"/>
      <c r="O146" s="246"/>
      <c r="P146" s="246"/>
      <c r="Q146" s="246"/>
      <c r="R146" s="246"/>
      <c r="S146" s="246"/>
      <c r="T146" s="247"/>
      <c r="AT146" s="248" t="s">
        <v>173</v>
      </c>
      <c r="AU146" s="248" t="s">
        <v>90</v>
      </c>
      <c r="AV146" s="11" t="s">
        <v>90</v>
      </c>
      <c r="AW146" s="11" t="s">
        <v>43</v>
      </c>
      <c r="AX146" s="11" t="s">
        <v>88</v>
      </c>
      <c r="AY146" s="248" t="s">
        <v>162</v>
      </c>
    </row>
    <row r="147" s="1" customFormat="1" ht="25.5" customHeight="1">
      <c r="B147" s="47"/>
      <c r="C147" s="223" t="s">
        <v>235</v>
      </c>
      <c r="D147" s="223" t="s">
        <v>164</v>
      </c>
      <c r="E147" s="224" t="s">
        <v>236</v>
      </c>
      <c r="F147" s="225" t="s">
        <v>237</v>
      </c>
      <c r="G147" s="226" t="s">
        <v>238</v>
      </c>
      <c r="H147" s="227">
        <v>301.125</v>
      </c>
      <c r="I147" s="228"/>
      <c r="J147" s="229">
        <f>ROUND(I147*H147,2)</f>
        <v>0</v>
      </c>
      <c r="K147" s="225" t="s">
        <v>168</v>
      </c>
      <c r="L147" s="73"/>
      <c r="M147" s="230" t="s">
        <v>37</v>
      </c>
      <c r="N147" s="231" t="s">
        <v>51</v>
      </c>
      <c r="O147" s="48"/>
      <c r="P147" s="232">
        <f>O147*H147</f>
        <v>0</v>
      </c>
      <c r="Q147" s="232">
        <v>0</v>
      </c>
      <c r="R147" s="232">
        <f>Q147*H147</f>
        <v>0</v>
      </c>
      <c r="S147" s="232">
        <v>0</v>
      </c>
      <c r="T147" s="233">
        <f>S147*H147</f>
        <v>0</v>
      </c>
      <c r="AR147" s="24" t="s">
        <v>169</v>
      </c>
      <c r="AT147" s="24" t="s">
        <v>164</v>
      </c>
      <c r="AU147" s="24" t="s">
        <v>90</v>
      </c>
      <c r="AY147" s="24" t="s">
        <v>162</v>
      </c>
      <c r="BE147" s="234">
        <f>IF(N147="základní",J147,0)</f>
        <v>0</v>
      </c>
      <c r="BF147" s="234">
        <f>IF(N147="snížená",J147,0)</f>
        <v>0</v>
      </c>
      <c r="BG147" s="234">
        <f>IF(N147="zákl. přenesená",J147,0)</f>
        <v>0</v>
      </c>
      <c r="BH147" s="234">
        <f>IF(N147="sníž. přenesená",J147,0)</f>
        <v>0</v>
      </c>
      <c r="BI147" s="234">
        <f>IF(N147="nulová",J147,0)</f>
        <v>0</v>
      </c>
      <c r="BJ147" s="24" t="s">
        <v>88</v>
      </c>
      <c r="BK147" s="234">
        <f>ROUND(I147*H147,2)</f>
        <v>0</v>
      </c>
      <c r="BL147" s="24" t="s">
        <v>169</v>
      </c>
      <c r="BM147" s="24" t="s">
        <v>239</v>
      </c>
    </row>
    <row r="148" s="1" customFormat="1">
      <c r="B148" s="47"/>
      <c r="C148" s="75"/>
      <c r="D148" s="235" t="s">
        <v>171</v>
      </c>
      <c r="E148" s="75"/>
      <c r="F148" s="236" t="s">
        <v>240</v>
      </c>
      <c r="G148" s="75"/>
      <c r="H148" s="75"/>
      <c r="I148" s="193"/>
      <c r="J148" s="75"/>
      <c r="K148" s="75"/>
      <c r="L148" s="73"/>
      <c r="M148" s="237"/>
      <c r="N148" s="48"/>
      <c r="O148" s="48"/>
      <c r="P148" s="48"/>
      <c r="Q148" s="48"/>
      <c r="R148" s="48"/>
      <c r="S148" s="48"/>
      <c r="T148" s="96"/>
      <c r="AT148" s="24" t="s">
        <v>171</v>
      </c>
      <c r="AU148" s="24" t="s">
        <v>90</v>
      </c>
    </row>
    <row r="149" s="13" customFormat="1">
      <c r="B149" s="260"/>
      <c r="C149" s="261"/>
      <c r="D149" s="235" t="s">
        <v>173</v>
      </c>
      <c r="E149" s="262" t="s">
        <v>37</v>
      </c>
      <c r="F149" s="263" t="s">
        <v>204</v>
      </c>
      <c r="G149" s="261"/>
      <c r="H149" s="262" t="s">
        <v>37</v>
      </c>
      <c r="I149" s="264"/>
      <c r="J149" s="261"/>
      <c r="K149" s="261"/>
      <c r="L149" s="265"/>
      <c r="M149" s="266"/>
      <c r="N149" s="267"/>
      <c r="O149" s="267"/>
      <c r="P149" s="267"/>
      <c r="Q149" s="267"/>
      <c r="R149" s="267"/>
      <c r="S149" s="267"/>
      <c r="T149" s="268"/>
      <c r="AT149" s="269" t="s">
        <v>173</v>
      </c>
      <c r="AU149" s="269" t="s">
        <v>90</v>
      </c>
      <c r="AV149" s="13" t="s">
        <v>88</v>
      </c>
      <c r="AW149" s="13" t="s">
        <v>43</v>
      </c>
      <c r="AX149" s="13" t="s">
        <v>80</v>
      </c>
      <c r="AY149" s="269" t="s">
        <v>162</v>
      </c>
    </row>
    <row r="150" s="11" customFormat="1">
      <c r="B150" s="238"/>
      <c r="C150" s="239"/>
      <c r="D150" s="235" t="s">
        <v>173</v>
      </c>
      <c r="E150" s="240" t="s">
        <v>37</v>
      </c>
      <c r="F150" s="241" t="s">
        <v>241</v>
      </c>
      <c r="G150" s="239"/>
      <c r="H150" s="242">
        <v>42.240000000000002</v>
      </c>
      <c r="I150" s="243"/>
      <c r="J150" s="239"/>
      <c r="K150" s="239"/>
      <c r="L150" s="244"/>
      <c r="M150" s="245"/>
      <c r="N150" s="246"/>
      <c r="O150" s="246"/>
      <c r="P150" s="246"/>
      <c r="Q150" s="246"/>
      <c r="R150" s="246"/>
      <c r="S150" s="246"/>
      <c r="T150" s="247"/>
      <c r="AT150" s="248" t="s">
        <v>173</v>
      </c>
      <c r="AU150" s="248" t="s">
        <v>90</v>
      </c>
      <c r="AV150" s="11" t="s">
        <v>90</v>
      </c>
      <c r="AW150" s="11" t="s">
        <v>43</v>
      </c>
      <c r="AX150" s="11" t="s">
        <v>80</v>
      </c>
      <c r="AY150" s="248" t="s">
        <v>162</v>
      </c>
    </row>
    <row r="151" s="11" customFormat="1">
      <c r="B151" s="238"/>
      <c r="C151" s="239"/>
      <c r="D151" s="235" t="s">
        <v>173</v>
      </c>
      <c r="E151" s="240" t="s">
        <v>37</v>
      </c>
      <c r="F151" s="241" t="s">
        <v>242</v>
      </c>
      <c r="G151" s="239"/>
      <c r="H151" s="242">
        <v>-0.017000000000000001</v>
      </c>
      <c r="I151" s="243"/>
      <c r="J151" s="239"/>
      <c r="K151" s="239"/>
      <c r="L151" s="244"/>
      <c r="M151" s="245"/>
      <c r="N151" s="246"/>
      <c r="O151" s="246"/>
      <c r="P151" s="246"/>
      <c r="Q151" s="246"/>
      <c r="R151" s="246"/>
      <c r="S151" s="246"/>
      <c r="T151" s="247"/>
      <c r="AT151" s="248" t="s">
        <v>173</v>
      </c>
      <c r="AU151" s="248" t="s">
        <v>90</v>
      </c>
      <c r="AV151" s="11" t="s">
        <v>90</v>
      </c>
      <c r="AW151" s="11" t="s">
        <v>43</v>
      </c>
      <c r="AX151" s="11" t="s">
        <v>80</v>
      </c>
      <c r="AY151" s="248" t="s">
        <v>162</v>
      </c>
    </row>
    <row r="152" s="13" customFormat="1">
      <c r="B152" s="260"/>
      <c r="C152" s="261"/>
      <c r="D152" s="235" t="s">
        <v>173</v>
      </c>
      <c r="E152" s="262" t="s">
        <v>37</v>
      </c>
      <c r="F152" s="263" t="s">
        <v>206</v>
      </c>
      <c r="G152" s="261"/>
      <c r="H152" s="262" t="s">
        <v>37</v>
      </c>
      <c r="I152" s="264"/>
      <c r="J152" s="261"/>
      <c r="K152" s="261"/>
      <c r="L152" s="265"/>
      <c r="M152" s="266"/>
      <c r="N152" s="267"/>
      <c r="O152" s="267"/>
      <c r="P152" s="267"/>
      <c r="Q152" s="267"/>
      <c r="R152" s="267"/>
      <c r="S152" s="267"/>
      <c r="T152" s="268"/>
      <c r="AT152" s="269" t="s">
        <v>173</v>
      </c>
      <c r="AU152" s="269" t="s">
        <v>90</v>
      </c>
      <c r="AV152" s="13" t="s">
        <v>88</v>
      </c>
      <c r="AW152" s="13" t="s">
        <v>43</v>
      </c>
      <c r="AX152" s="13" t="s">
        <v>80</v>
      </c>
      <c r="AY152" s="269" t="s">
        <v>162</v>
      </c>
    </row>
    <row r="153" s="11" customFormat="1">
      <c r="B153" s="238"/>
      <c r="C153" s="239"/>
      <c r="D153" s="235" t="s">
        <v>173</v>
      </c>
      <c r="E153" s="240" t="s">
        <v>37</v>
      </c>
      <c r="F153" s="241" t="s">
        <v>243</v>
      </c>
      <c r="G153" s="239"/>
      <c r="H153" s="242">
        <v>68.640000000000001</v>
      </c>
      <c r="I153" s="243"/>
      <c r="J153" s="239"/>
      <c r="K153" s="239"/>
      <c r="L153" s="244"/>
      <c r="M153" s="245"/>
      <c r="N153" s="246"/>
      <c r="O153" s="246"/>
      <c r="P153" s="246"/>
      <c r="Q153" s="246"/>
      <c r="R153" s="246"/>
      <c r="S153" s="246"/>
      <c r="T153" s="247"/>
      <c r="AT153" s="248" t="s">
        <v>173</v>
      </c>
      <c r="AU153" s="248" t="s">
        <v>90</v>
      </c>
      <c r="AV153" s="11" t="s">
        <v>90</v>
      </c>
      <c r="AW153" s="11" t="s">
        <v>43</v>
      </c>
      <c r="AX153" s="11" t="s">
        <v>80</v>
      </c>
      <c r="AY153" s="248" t="s">
        <v>162</v>
      </c>
    </row>
    <row r="154" s="11" customFormat="1">
      <c r="B154" s="238"/>
      <c r="C154" s="239"/>
      <c r="D154" s="235" t="s">
        <v>173</v>
      </c>
      <c r="E154" s="240" t="s">
        <v>37</v>
      </c>
      <c r="F154" s="241" t="s">
        <v>244</v>
      </c>
      <c r="G154" s="239"/>
      <c r="H154" s="242">
        <v>-0.0070000000000000001</v>
      </c>
      <c r="I154" s="243"/>
      <c r="J154" s="239"/>
      <c r="K154" s="239"/>
      <c r="L154" s="244"/>
      <c r="M154" s="245"/>
      <c r="N154" s="246"/>
      <c r="O154" s="246"/>
      <c r="P154" s="246"/>
      <c r="Q154" s="246"/>
      <c r="R154" s="246"/>
      <c r="S154" s="246"/>
      <c r="T154" s="247"/>
      <c r="AT154" s="248" t="s">
        <v>173</v>
      </c>
      <c r="AU154" s="248" t="s">
        <v>90</v>
      </c>
      <c r="AV154" s="11" t="s">
        <v>90</v>
      </c>
      <c r="AW154" s="11" t="s">
        <v>43</v>
      </c>
      <c r="AX154" s="11" t="s">
        <v>80</v>
      </c>
      <c r="AY154" s="248" t="s">
        <v>162</v>
      </c>
    </row>
    <row r="155" s="11" customFormat="1">
      <c r="B155" s="238"/>
      <c r="C155" s="239"/>
      <c r="D155" s="235" t="s">
        <v>173</v>
      </c>
      <c r="E155" s="240" t="s">
        <v>37</v>
      </c>
      <c r="F155" s="241" t="s">
        <v>245</v>
      </c>
      <c r="G155" s="239"/>
      <c r="H155" s="242">
        <v>176</v>
      </c>
      <c r="I155" s="243"/>
      <c r="J155" s="239"/>
      <c r="K155" s="239"/>
      <c r="L155" s="244"/>
      <c r="M155" s="245"/>
      <c r="N155" s="246"/>
      <c r="O155" s="246"/>
      <c r="P155" s="246"/>
      <c r="Q155" s="246"/>
      <c r="R155" s="246"/>
      <c r="S155" s="246"/>
      <c r="T155" s="247"/>
      <c r="AT155" s="248" t="s">
        <v>173</v>
      </c>
      <c r="AU155" s="248" t="s">
        <v>90</v>
      </c>
      <c r="AV155" s="11" t="s">
        <v>90</v>
      </c>
      <c r="AW155" s="11" t="s">
        <v>43</v>
      </c>
      <c r="AX155" s="11" t="s">
        <v>80</v>
      </c>
      <c r="AY155" s="248" t="s">
        <v>162</v>
      </c>
    </row>
    <row r="156" s="11" customFormat="1">
      <c r="B156" s="238"/>
      <c r="C156" s="239"/>
      <c r="D156" s="235" t="s">
        <v>173</v>
      </c>
      <c r="E156" s="240" t="s">
        <v>37</v>
      </c>
      <c r="F156" s="241" t="s">
        <v>246</v>
      </c>
      <c r="G156" s="239"/>
      <c r="H156" s="242">
        <v>-1.571</v>
      </c>
      <c r="I156" s="243"/>
      <c r="J156" s="239"/>
      <c r="K156" s="239"/>
      <c r="L156" s="244"/>
      <c r="M156" s="245"/>
      <c r="N156" s="246"/>
      <c r="O156" s="246"/>
      <c r="P156" s="246"/>
      <c r="Q156" s="246"/>
      <c r="R156" s="246"/>
      <c r="S156" s="246"/>
      <c r="T156" s="247"/>
      <c r="AT156" s="248" t="s">
        <v>173</v>
      </c>
      <c r="AU156" s="248" t="s">
        <v>90</v>
      </c>
      <c r="AV156" s="11" t="s">
        <v>90</v>
      </c>
      <c r="AW156" s="11" t="s">
        <v>43</v>
      </c>
      <c r="AX156" s="11" t="s">
        <v>80</v>
      </c>
      <c r="AY156" s="248" t="s">
        <v>162</v>
      </c>
    </row>
    <row r="157" s="13" customFormat="1">
      <c r="B157" s="260"/>
      <c r="C157" s="261"/>
      <c r="D157" s="235" t="s">
        <v>173</v>
      </c>
      <c r="E157" s="262" t="s">
        <v>37</v>
      </c>
      <c r="F157" s="263" t="s">
        <v>213</v>
      </c>
      <c r="G157" s="261"/>
      <c r="H157" s="262" t="s">
        <v>37</v>
      </c>
      <c r="I157" s="264"/>
      <c r="J157" s="261"/>
      <c r="K157" s="261"/>
      <c r="L157" s="265"/>
      <c r="M157" s="266"/>
      <c r="N157" s="267"/>
      <c r="O157" s="267"/>
      <c r="P157" s="267"/>
      <c r="Q157" s="267"/>
      <c r="R157" s="267"/>
      <c r="S157" s="267"/>
      <c r="T157" s="268"/>
      <c r="AT157" s="269" t="s">
        <v>173</v>
      </c>
      <c r="AU157" s="269" t="s">
        <v>90</v>
      </c>
      <c r="AV157" s="13" t="s">
        <v>88</v>
      </c>
      <c r="AW157" s="13" t="s">
        <v>43</v>
      </c>
      <c r="AX157" s="13" t="s">
        <v>80</v>
      </c>
      <c r="AY157" s="269" t="s">
        <v>162</v>
      </c>
    </row>
    <row r="158" s="11" customFormat="1">
      <c r="B158" s="238"/>
      <c r="C158" s="239"/>
      <c r="D158" s="235" t="s">
        <v>173</v>
      </c>
      <c r="E158" s="240" t="s">
        <v>37</v>
      </c>
      <c r="F158" s="241" t="s">
        <v>247</v>
      </c>
      <c r="G158" s="239"/>
      <c r="H158" s="242">
        <v>15.84</v>
      </c>
      <c r="I158" s="243"/>
      <c r="J158" s="239"/>
      <c r="K158" s="239"/>
      <c r="L158" s="244"/>
      <c r="M158" s="245"/>
      <c r="N158" s="246"/>
      <c r="O158" s="246"/>
      <c r="P158" s="246"/>
      <c r="Q158" s="246"/>
      <c r="R158" s="246"/>
      <c r="S158" s="246"/>
      <c r="T158" s="247"/>
      <c r="AT158" s="248" t="s">
        <v>173</v>
      </c>
      <c r="AU158" s="248" t="s">
        <v>90</v>
      </c>
      <c r="AV158" s="11" t="s">
        <v>90</v>
      </c>
      <c r="AW158" s="11" t="s">
        <v>43</v>
      </c>
      <c r="AX158" s="11" t="s">
        <v>80</v>
      </c>
      <c r="AY158" s="248" t="s">
        <v>162</v>
      </c>
    </row>
    <row r="159" s="12" customFormat="1">
      <c r="B159" s="249"/>
      <c r="C159" s="250"/>
      <c r="D159" s="235" t="s">
        <v>173</v>
      </c>
      <c r="E159" s="251" t="s">
        <v>37</v>
      </c>
      <c r="F159" s="252" t="s">
        <v>180</v>
      </c>
      <c r="G159" s="250"/>
      <c r="H159" s="253">
        <v>301.125</v>
      </c>
      <c r="I159" s="254"/>
      <c r="J159" s="250"/>
      <c r="K159" s="250"/>
      <c r="L159" s="255"/>
      <c r="M159" s="256"/>
      <c r="N159" s="257"/>
      <c r="O159" s="257"/>
      <c r="P159" s="257"/>
      <c r="Q159" s="257"/>
      <c r="R159" s="257"/>
      <c r="S159" s="257"/>
      <c r="T159" s="258"/>
      <c r="AT159" s="259" t="s">
        <v>173</v>
      </c>
      <c r="AU159" s="259" t="s">
        <v>90</v>
      </c>
      <c r="AV159" s="12" t="s">
        <v>169</v>
      </c>
      <c r="AW159" s="12" t="s">
        <v>43</v>
      </c>
      <c r="AX159" s="12" t="s">
        <v>88</v>
      </c>
      <c r="AY159" s="259" t="s">
        <v>162</v>
      </c>
    </row>
    <row r="160" s="1" customFormat="1" ht="38.25" customHeight="1">
      <c r="B160" s="47"/>
      <c r="C160" s="223" t="s">
        <v>248</v>
      </c>
      <c r="D160" s="223" t="s">
        <v>164</v>
      </c>
      <c r="E160" s="224" t="s">
        <v>249</v>
      </c>
      <c r="F160" s="225" t="s">
        <v>250</v>
      </c>
      <c r="G160" s="226" t="s">
        <v>238</v>
      </c>
      <c r="H160" s="227">
        <v>106.92</v>
      </c>
      <c r="I160" s="228"/>
      <c r="J160" s="229">
        <f>ROUND(I160*H160,2)</f>
        <v>0</v>
      </c>
      <c r="K160" s="225" t="s">
        <v>168</v>
      </c>
      <c r="L160" s="73"/>
      <c r="M160" s="230" t="s">
        <v>37</v>
      </c>
      <c r="N160" s="231" t="s">
        <v>51</v>
      </c>
      <c r="O160" s="48"/>
      <c r="P160" s="232">
        <f>O160*H160</f>
        <v>0</v>
      </c>
      <c r="Q160" s="232">
        <v>0</v>
      </c>
      <c r="R160" s="232">
        <f>Q160*H160</f>
        <v>0</v>
      </c>
      <c r="S160" s="232">
        <v>0</v>
      </c>
      <c r="T160" s="233">
        <f>S160*H160</f>
        <v>0</v>
      </c>
      <c r="AR160" s="24" t="s">
        <v>169</v>
      </c>
      <c r="AT160" s="24" t="s">
        <v>164</v>
      </c>
      <c r="AU160" s="24" t="s">
        <v>90</v>
      </c>
      <c r="AY160" s="24" t="s">
        <v>162</v>
      </c>
      <c r="BE160" s="234">
        <f>IF(N160="základní",J160,0)</f>
        <v>0</v>
      </c>
      <c r="BF160" s="234">
        <f>IF(N160="snížená",J160,0)</f>
        <v>0</v>
      </c>
      <c r="BG160" s="234">
        <f>IF(N160="zákl. přenesená",J160,0)</f>
        <v>0</v>
      </c>
      <c r="BH160" s="234">
        <f>IF(N160="sníž. přenesená",J160,0)</f>
        <v>0</v>
      </c>
      <c r="BI160" s="234">
        <f>IF(N160="nulová",J160,0)</f>
        <v>0</v>
      </c>
      <c r="BJ160" s="24" t="s">
        <v>88</v>
      </c>
      <c r="BK160" s="234">
        <f>ROUND(I160*H160,2)</f>
        <v>0</v>
      </c>
      <c r="BL160" s="24" t="s">
        <v>169</v>
      </c>
      <c r="BM160" s="24" t="s">
        <v>251</v>
      </c>
    </row>
    <row r="161" s="1" customFormat="1">
      <c r="B161" s="47"/>
      <c r="C161" s="75"/>
      <c r="D161" s="235" t="s">
        <v>171</v>
      </c>
      <c r="E161" s="75"/>
      <c r="F161" s="236" t="s">
        <v>252</v>
      </c>
      <c r="G161" s="75"/>
      <c r="H161" s="75"/>
      <c r="I161" s="193"/>
      <c r="J161" s="75"/>
      <c r="K161" s="75"/>
      <c r="L161" s="73"/>
      <c r="M161" s="237"/>
      <c r="N161" s="48"/>
      <c r="O161" s="48"/>
      <c r="P161" s="48"/>
      <c r="Q161" s="48"/>
      <c r="R161" s="48"/>
      <c r="S161" s="48"/>
      <c r="T161" s="96"/>
      <c r="AT161" s="24" t="s">
        <v>171</v>
      </c>
      <c r="AU161" s="24" t="s">
        <v>90</v>
      </c>
    </row>
    <row r="162" s="13" customFormat="1">
      <c r="B162" s="260"/>
      <c r="C162" s="261"/>
      <c r="D162" s="235" t="s">
        <v>173</v>
      </c>
      <c r="E162" s="262" t="s">
        <v>37</v>
      </c>
      <c r="F162" s="263" t="s">
        <v>253</v>
      </c>
      <c r="G162" s="261"/>
      <c r="H162" s="262" t="s">
        <v>37</v>
      </c>
      <c r="I162" s="264"/>
      <c r="J162" s="261"/>
      <c r="K162" s="261"/>
      <c r="L162" s="265"/>
      <c r="M162" s="266"/>
      <c r="N162" s="267"/>
      <c r="O162" s="267"/>
      <c r="P162" s="267"/>
      <c r="Q162" s="267"/>
      <c r="R162" s="267"/>
      <c r="S162" s="267"/>
      <c r="T162" s="268"/>
      <c r="AT162" s="269" t="s">
        <v>173</v>
      </c>
      <c r="AU162" s="269" t="s">
        <v>90</v>
      </c>
      <c r="AV162" s="13" t="s">
        <v>88</v>
      </c>
      <c r="AW162" s="13" t="s">
        <v>43</v>
      </c>
      <c r="AX162" s="13" t="s">
        <v>80</v>
      </c>
      <c r="AY162" s="269" t="s">
        <v>162</v>
      </c>
    </row>
    <row r="163" s="11" customFormat="1">
      <c r="B163" s="238"/>
      <c r="C163" s="239"/>
      <c r="D163" s="235" t="s">
        <v>173</v>
      </c>
      <c r="E163" s="240" t="s">
        <v>37</v>
      </c>
      <c r="F163" s="241" t="s">
        <v>254</v>
      </c>
      <c r="G163" s="239"/>
      <c r="H163" s="242">
        <v>394.06999999999999</v>
      </c>
      <c r="I163" s="243"/>
      <c r="J163" s="239"/>
      <c r="K163" s="239"/>
      <c r="L163" s="244"/>
      <c r="M163" s="245"/>
      <c r="N163" s="246"/>
      <c r="O163" s="246"/>
      <c r="P163" s="246"/>
      <c r="Q163" s="246"/>
      <c r="R163" s="246"/>
      <c r="S163" s="246"/>
      <c r="T163" s="247"/>
      <c r="AT163" s="248" t="s">
        <v>173</v>
      </c>
      <c r="AU163" s="248" t="s">
        <v>90</v>
      </c>
      <c r="AV163" s="11" t="s">
        <v>90</v>
      </c>
      <c r="AW163" s="11" t="s">
        <v>43</v>
      </c>
      <c r="AX163" s="11" t="s">
        <v>80</v>
      </c>
      <c r="AY163" s="248" t="s">
        <v>162</v>
      </c>
    </row>
    <row r="164" s="11" customFormat="1">
      <c r="B164" s="238"/>
      <c r="C164" s="239"/>
      <c r="D164" s="235" t="s">
        <v>173</v>
      </c>
      <c r="E164" s="240" t="s">
        <v>37</v>
      </c>
      <c r="F164" s="241" t="s">
        <v>255</v>
      </c>
      <c r="G164" s="239"/>
      <c r="H164" s="242">
        <v>3.3839999999999999</v>
      </c>
      <c r="I164" s="243"/>
      <c r="J164" s="239"/>
      <c r="K164" s="239"/>
      <c r="L164" s="244"/>
      <c r="M164" s="245"/>
      <c r="N164" s="246"/>
      <c r="O164" s="246"/>
      <c r="P164" s="246"/>
      <c r="Q164" s="246"/>
      <c r="R164" s="246"/>
      <c r="S164" s="246"/>
      <c r="T164" s="247"/>
      <c r="AT164" s="248" t="s">
        <v>173</v>
      </c>
      <c r="AU164" s="248" t="s">
        <v>90</v>
      </c>
      <c r="AV164" s="11" t="s">
        <v>90</v>
      </c>
      <c r="AW164" s="11" t="s">
        <v>43</v>
      </c>
      <c r="AX164" s="11" t="s">
        <v>80</v>
      </c>
      <c r="AY164" s="248" t="s">
        <v>162</v>
      </c>
    </row>
    <row r="165" s="11" customFormat="1">
      <c r="B165" s="238"/>
      <c r="C165" s="239"/>
      <c r="D165" s="235" t="s">
        <v>173</v>
      </c>
      <c r="E165" s="240" t="s">
        <v>37</v>
      </c>
      <c r="F165" s="241" t="s">
        <v>256</v>
      </c>
      <c r="G165" s="239"/>
      <c r="H165" s="242">
        <v>3.0419999999999998</v>
      </c>
      <c r="I165" s="243"/>
      <c r="J165" s="239"/>
      <c r="K165" s="239"/>
      <c r="L165" s="244"/>
      <c r="M165" s="245"/>
      <c r="N165" s="246"/>
      <c r="O165" s="246"/>
      <c r="P165" s="246"/>
      <c r="Q165" s="246"/>
      <c r="R165" s="246"/>
      <c r="S165" s="246"/>
      <c r="T165" s="247"/>
      <c r="AT165" s="248" t="s">
        <v>173</v>
      </c>
      <c r="AU165" s="248" t="s">
        <v>90</v>
      </c>
      <c r="AV165" s="11" t="s">
        <v>90</v>
      </c>
      <c r="AW165" s="11" t="s">
        <v>43</v>
      </c>
      <c r="AX165" s="11" t="s">
        <v>80</v>
      </c>
      <c r="AY165" s="248" t="s">
        <v>162</v>
      </c>
    </row>
    <row r="166" s="11" customFormat="1">
      <c r="B166" s="238"/>
      <c r="C166" s="239"/>
      <c r="D166" s="235" t="s">
        <v>173</v>
      </c>
      <c r="E166" s="240" t="s">
        <v>37</v>
      </c>
      <c r="F166" s="241" t="s">
        <v>257</v>
      </c>
      <c r="G166" s="239"/>
      <c r="H166" s="242">
        <v>2.8620000000000001</v>
      </c>
      <c r="I166" s="243"/>
      <c r="J166" s="239"/>
      <c r="K166" s="239"/>
      <c r="L166" s="244"/>
      <c r="M166" s="245"/>
      <c r="N166" s="246"/>
      <c r="O166" s="246"/>
      <c r="P166" s="246"/>
      <c r="Q166" s="246"/>
      <c r="R166" s="246"/>
      <c r="S166" s="246"/>
      <c r="T166" s="247"/>
      <c r="AT166" s="248" t="s">
        <v>173</v>
      </c>
      <c r="AU166" s="248" t="s">
        <v>90</v>
      </c>
      <c r="AV166" s="11" t="s">
        <v>90</v>
      </c>
      <c r="AW166" s="11" t="s">
        <v>43</v>
      </c>
      <c r="AX166" s="11" t="s">
        <v>80</v>
      </c>
      <c r="AY166" s="248" t="s">
        <v>162</v>
      </c>
    </row>
    <row r="167" s="11" customFormat="1">
      <c r="B167" s="238"/>
      <c r="C167" s="239"/>
      <c r="D167" s="235" t="s">
        <v>173</v>
      </c>
      <c r="E167" s="240" t="s">
        <v>37</v>
      </c>
      <c r="F167" s="241" t="s">
        <v>258</v>
      </c>
      <c r="G167" s="239"/>
      <c r="H167" s="242">
        <v>2.8439999999999999</v>
      </c>
      <c r="I167" s="243"/>
      <c r="J167" s="239"/>
      <c r="K167" s="239"/>
      <c r="L167" s="244"/>
      <c r="M167" s="245"/>
      <c r="N167" s="246"/>
      <c r="O167" s="246"/>
      <c r="P167" s="246"/>
      <c r="Q167" s="246"/>
      <c r="R167" s="246"/>
      <c r="S167" s="246"/>
      <c r="T167" s="247"/>
      <c r="AT167" s="248" t="s">
        <v>173</v>
      </c>
      <c r="AU167" s="248" t="s">
        <v>90</v>
      </c>
      <c r="AV167" s="11" t="s">
        <v>90</v>
      </c>
      <c r="AW167" s="11" t="s">
        <v>43</v>
      </c>
      <c r="AX167" s="11" t="s">
        <v>80</v>
      </c>
      <c r="AY167" s="248" t="s">
        <v>162</v>
      </c>
    </row>
    <row r="168" s="11" customFormat="1">
      <c r="B168" s="238"/>
      <c r="C168" s="239"/>
      <c r="D168" s="235" t="s">
        <v>173</v>
      </c>
      <c r="E168" s="240" t="s">
        <v>37</v>
      </c>
      <c r="F168" s="241" t="s">
        <v>259</v>
      </c>
      <c r="G168" s="239"/>
      <c r="H168" s="242">
        <v>4.2919999999999998</v>
      </c>
      <c r="I168" s="243"/>
      <c r="J168" s="239"/>
      <c r="K168" s="239"/>
      <c r="L168" s="244"/>
      <c r="M168" s="245"/>
      <c r="N168" s="246"/>
      <c r="O168" s="246"/>
      <c r="P168" s="246"/>
      <c r="Q168" s="246"/>
      <c r="R168" s="246"/>
      <c r="S168" s="246"/>
      <c r="T168" s="247"/>
      <c r="AT168" s="248" t="s">
        <v>173</v>
      </c>
      <c r="AU168" s="248" t="s">
        <v>90</v>
      </c>
      <c r="AV168" s="11" t="s">
        <v>90</v>
      </c>
      <c r="AW168" s="11" t="s">
        <v>43</v>
      </c>
      <c r="AX168" s="11" t="s">
        <v>80</v>
      </c>
      <c r="AY168" s="248" t="s">
        <v>162</v>
      </c>
    </row>
    <row r="169" s="13" customFormat="1">
      <c r="B169" s="260"/>
      <c r="C169" s="261"/>
      <c r="D169" s="235" t="s">
        <v>173</v>
      </c>
      <c r="E169" s="262" t="s">
        <v>37</v>
      </c>
      <c r="F169" s="263" t="s">
        <v>260</v>
      </c>
      <c r="G169" s="261"/>
      <c r="H169" s="262" t="s">
        <v>37</v>
      </c>
      <c r="I169" s="264"/>
      <c r="J169" s="261"/>
      <c r="K169" s="261"/>
      <c r="L169" s="265"/>
      <c r="M169" s="266"/>
      <c r="N169" s="267"/>
      <c r="O169" s="267"/>
      <c r="P169" s="267"/>
      <c r="Q169" s="267"/>
      <c r="R169" s="267"/>
      <c r="S169" s="267"/>
      <c r="T169" s="268"/>
      <c r="AT169" s="269" t="s">
        <v>173</v>
      </c>
      <c r="AU169" s="269" t="s">
        <v>90</v>
      </c>
      <c r="AV169" s="13" t="s">
        <v>88</v>
      </c>
      <c r="AW169" s="13" t="s">
        <v>43</v>
      </c>
      <c r="AX169" s="13" t="s">
        <v>80</v>
      </c>
      <c r="AY169" s="269" t="s">
        <v>162</v>
      </c>
    </row>
    <row r="170" s="11" customFormat="1">
      <c r="B170" s="238"/>
      <c r="C170" s="239"/>
      <c r="D170" s="235" t="s">
        <v>173</v>
      </c>
      <c r="E170" s="240" t="s">
        <v>37</v>
      </c>
      <c r="F170" s="241" t="s">
        <v>261</v>
      </c>
      <c r="G170" s="239"/>
      <c r="H170" s="242">
        <v>-126.74800000000001</v>
      </c>
      <c r="I170" s="243"/>
      <c r="J170" s="239"/>
      <c r="K170" s="239"/>
      <c r="L170" s="244"/>
      <c r="M170" s="245"/>
      <c r="N170" s="246"/>
      <c r="O170" s="246"/>
      <c r="P170" s="246"/>
      <c r="Q170" s="246"/>
      <c r="R170" s="246"/>
      <c r="S170" s="246"/>
      <c r="T170" s="247"/>
      <c r="AT170" s="248" t="s">
        <v>173</v>
      </c>
      <c r="AU170" s="248" t="s">
        <v>90</v>
      </c>
      <c r="AV170" s="11" t="s">
        <v>90</v>
      </c>
      <c r="AW170" s="11" t="s">
        <v>43</v>
      </c>
      <c r="AX170" s="11" t="s">
        <v>80</v>
      </c>
      <c r="AY170" s="248" t="s">
        <v>162</v>
      </c>
    </row>
    <row r="171" s="11" customFormat="1">
      <c r="B171" s="238"/>
      <c r="C171" s="239"/>
      <c r="D171" s="235" t="s">
        <v>173</v>
      </c>
      <c r="E171" s="240" t="s">
        <v>37</v>
      </c>
      <c r="F171" s="241" t="s">
        <v>262</v>
      </c>
      <c r="G171" s="239"/>
      <c r="H171" s="242">
        <v>-13.640000000000001</v>
      </c>
      <c r="I171" s="243"/>
      <c r="J171" s="239"/>
      <c r="K171" s="239"/>
      <c r="L171" s="244"/>
      <c r="M171" s="245"/>
      <c r="N171" s="246"/>
      <c r="O171" s="246"/>
      <c r="P171" s="246"/>
      <c r="Q171" s="246"/>
      <c r="R171" s="246"/>
      <c r="S171" s="246"/>
      <c r="T171" s="247"/>
      <c r="AT171" s="248" t="s">
        <v>173</v>
      </c>
      <c r="AU171" s="248" t="s">
        <v>90</v>
      </c>
      <c r="AV171" s="11" t="s">
        <v>90</v>
      </c>
      <c r="AW171" s="11" t="s">
        <v>43</v>
      </c>
      <c r="AX171" s="11" t="s">
        <v>80</v>
      </c>
      <c r="AY171" s="248" t="s">
        <v>162</v>
      </c>
    </row>
    <row r="172" s="11" customFormat="1">
      <c r="B172" s="238"/>
      <c r="C172" s="239"/>
      <c r="D172" s="235" t="s">
        <v>173</v>
      </c>
      <c r="E172" s="240" t="s">
        <v>37</v>
      </c>
      <c r="F172" s="241" t="s">
        <v>263</v>
      </c>
      <c r="G172" s="239"/>
      <c r="H172" s="242">
        <v>-2.8050000000000002</v>
      </c>
      <c r="I172" s="243"/>
      <c r="J172" s="239"/>
      <c r="K172" s="239"/>
      <c r="L172" s="244"/>
      <c r="M172" s="245"/>
      <c r="N172" s="246"/>
      <c r="O172" s="246"/>
      <c r="P172" s="246"/>
      <c r="Q172" s="246"/>
      <c r="R172" s="246"/>
      <c r="S172" s="246"/>
      <c r="T172" s="247"/>
      <c r="AT172" s="248" t="s">
        <v>173</v>
      </c>
      <c r="AU172" s="248" t="s">
        <v>90</v>
      </c>
      <c r="AV172" s="11" t="s">
        <v>90</v>
      </c>
      <c r="AW172" s="11" t="s">
        <v>43</v>
      </c>
      <c r="AX172" s="11" t="s">
        <v>80</v>
      </c>
      <c r="AY172" s="248" t="s">
        <v>162</v>
      </c>
    </row>
    <row r="173" s="12" customFormat="1">
      <c r="B173" s="249"/>
      <c r="C173" s="250"/>
      <c r="D173" s="235" t="s">
        <v>173</v>
      </c>
      <c r="E173" s="251" t="s">
        <v>111</v>
      </c>
      <c r="F173" s="252" t="s">
        <v>180</v>
      </c>
      <c r="G173" s="250"/>
      <c r="H173" s="253">
        <v>267.30099999999999</v>
      </c>
      <c r="I173" s="254"/>
      <c r="J173" s="250"/>
      <c r="K173" s="250"/>
      <c r="L173" s="255"/>
      <c r="M173" s="256"/>
      <c r="N173" s="257"/>
      <c r="O173" s="257"/>
      <c r="P173" s="257"/>
      <c r="Q173" s="257"/>
      <c r="R173" s="257"/>
      <c r="S173" s="257"/>
      <c r="T173" s="258"/>
      <c r="AT173" s="259" t="s">
        <v>173</v>
      </c>
      <c r="AU173" s="259" t="s">
        <v>90</v>
      </c>
      <c r="AV173" s="12" t="s">
        <v>169</v>
      </c>
      <c r="AW173" s="12" t="s">
        <v>43</v>
      </c>
      <c r="AX173" s="12" t="s">
        <v>88</v>
      </c>
      <c r="AY173" s="259" t="s">
        <v>162</v>
      </c>
    </row>
    <row r="174" s="13" customFormat="1">
      <c r="B174" s="260"/>
      <c r="C174" s="261"/>
      <c r="D174" s="235" t="s">
        <v>173</v>
      </c>
      <c r="E174" s="262" t="s">
        <v>37</v>
      </c>
      <c r="F174" s="263" t="s">
        <v>264</v>
      </c>
      <c r="G174" s="261"/>
      <c r="H174" s="262" t="s">
        <v>37</v>
      </c>
      <c r="I174" s="264"/>
      <c r="J174" s="261"/>
      <c r="K174" s="261"/>
      <c r="L174" s="265"/>
      <c r="M174" s="266"/>
      <c r="N174" s="267"/>
      <c r="O174" s="267"/>
      <c r="P174" s="267"/>
      <c r="Q174" s="267"/>
      <c r="R174" s="267"/>
      <c r="S174" s="267"/>
      <c r="T174" s="268"/>
      <c r="AT174" s="269" t="s">
        <v>173</v>
      </c>
      <c r="AU174" s="269" t="s">
        <v>90</v>
      </c>
      <c r="AV174" s="13" t="s">
        <v>88</v>
      </c>
      <c r="AW174" s="13" t="s">
        <v>43</v>
      </c>
      <c r="AX174" s="13" t="s">
        <v>80</v>
      </c>
      <c r="AY174" s="269" t="s">
        <v>162</v>
      </c>
    </row>
    <row r="175" s="11" customFormat="1">
      <c r="B175" s="238"/>
      <c r="C175" s="239"/>
      <c r="D175" s="235" t="s">
        <v>173</v>
      </c>
      <c r="E175" s="239"/>
      <c r="F175" s="241" t="s">
        <v>265</v>
      </c>
      <c r="G175" s="239"/>
      <c r="H175" s="242">
        <v>106.92</v>
      </c>
      <c r="I175" s="243"/>
      <c r="J175" s="239"/>
      <c r="K175" s="239"/>
      <c r="L175" s="244"/>
      <c r="M175" s="245"/>
      <c r="N175" s="246"/>
      <c r="O175" s="246"/>
      <c r="P175" s="246"/>
      <c r="Q175" s="246"/>
      <c r="R175" s="246"/>
      <c r="S175" s="246"/>
      <c r="T175" s="247"/>
      <c r="AT175" s="248" t="s">
        <v>173</v>
      </c>
      <c r="AU175" s="248" t="s">
        <v>90</v>
      </c>
      <c r="AV175" s="11" t="s">
        <v>90</v>
      </c>
      <c r="AW175" s="11" t="s">
        <v>6</v>
      </c>
      <c r="AX175" s="11" t="s">
        <v>88</v>
      </c>
      <c r="AY175" s="248" t="s">
        <v>162</v>
      </c>
    </row>
    <row r="176" s="1" customFormat="1" ht="38.25" customHeight="1">
      <c r="B176" s="47"/>
      <c r="C176" s="223" t="s">
        <v>266</v>
      </c>
      <c r="D176" s="223" t="s">
        <v>164</v>
      </c>
      <c r="E176" s="224" t="s">
        <v>267</v>
      </c>
      <c r="F176" s="225" t="s">
        <v>268</v>
      </c>
      <c r="G176" s="226" t="s">
        <v>238</v>
      </c>
      <c r="H176" s="227">
        <v>53.460000000000001</v>
      </c>
      <c r="I176" s="228"/>
      <c r="J176" s="229">
        <f>ROUND(I176*H176,2)</f>
        <v>0</v>
      </c>
      <c r="K176" s="225" t="s">
        <v>168</v>
      </c>
      <c r="L176" s="73"/>
      <c r="M176" s="230" t="s">
        <v>37</v>
      </c>
      <c r="N176" s="231" t="s">
        <v>51</v>
      </c>
      <c r="O176" s="48"/>
      <c r="P176" s="232">
        <f>O176*H176</f>
        <v>0</v>
      </c>
      <c r="Q176" s="232">
        <v>0</v>
      </c>
      <c r="R176" s="232">
        <f>Q176*H176</f>
        <v>0</v>
      </c>
      <c r="S176" s="232">
        <v>0</v>
      </c>
      <c r="T176" s="233">
        <f>S176*H176</f>
        <v>0</v>
      </c>
      <c r="AR176" s="24" t="s">
        <v>169</v>
      </c>
      <c r="AT176" s="24" t="s">
        <v>164</v>
      </c>
      <c r="AU176" s="24" t="s">
        <v>90</v>
      </c>
      <c r="AY176" s="24" t="s">
        <v>162</v>
      </c>
      <c r="BE176" s="234">
        <f>IF(N176="základní",J176,0)</f>
        <v>0</v>
      </c>
      <c r="BF176" s="234">
        <f>IF(N176="snížená",J176,0)</f>
        <v>0</v>
      </c>
      <c r="BG176" s="234">
        <f>IF(N176="zákl. přenesená",J176,0)</f>
        <v>0</v>
      </c>
      <c r="BH176" s="234">
        <f>IF(N176="sníž. přenesená",J176,0)</f>
        <v>0</v>
      </c>
      <c r="BI176" s="234">
        <f>IF(N176="nulová",J176,0)</f>
        <v>0</v>
      </c>
      <c r="BJ176" s="24" t="s">
        <v>88</v>
      </c>
      <c r="BK176" s="234">
        <f>ROUND(I176*H176,2)</f>
        <v>0</v>
      </c>
      <c r="BL176" s="24" t="s">
        <v>169</v>
      </c>
      <c r="BM176" s="24" t="s">
        <v>269</v>
      </c>
    </row>
    <row r="177" s="1" customFormat="1">
      <c r="B177" s="47"/>
      <c r="C177" s="75"/>
      <c r="D177" s="235" t="s">
        <v>171</v>
      </c>
      <c r="E177" s="75"/>
      <c r="F177" s="236" t="s">
        <v>252</v>
      </c>
      <c r="G177" s="75"/>
      <c r="H177" s="75"/>
      <c r="I177" s="193"/>
      <c r="J177" s="75"/>
      <c r="K177" s="75"/>
      <c r="L177" s="73"/>
      <c r="M177" s="237"/>
      <c r="N177" s="48"/>
      <c r="O177" s="48"/>
      <c r="P177" s="48"/>
      <c r="Q177" s="48"/>
      <c r="R177" s="48"/>
      <c r="S177" s="48"/>
      <c r="T177" s="96"/>
      <c r="AT177" s="24" t="s">
        <v>171</v>
      </c>
      <c r="AU177" s="24" t="s">
        <v>90</v>
      </c>
    </row>
    <row r="178" s="11" customFormat="1">
      <c r="B178" s="238"/>
      <c r="C178" s="239"/>
      <c r="D178" s="235" t="s">
        <v>173</v>
      </c>
      <c r="E178" s="240" t="s">
        <v>37</v>
      </c>
      <c r="F178" s="241" t="s">
        <v>270</v>
      </c>
      <c r="G178" s="239"/>
      <c r="H178" s="242">
        <v>53.460000000000001</v>
      </c>
      <c r="I178" s="243"/>
      <c r="J178" s="239"/>
      <c r="K178" s="239"/>
      <c r="L178" s="244"/>
      <c r="M178" s="245"/>
      <c r="N178" s="246"/>
      <c r="O178" s="246"/>
      <c r="P178" s="246"/>
      <c r="Q178" s="246"/>
      <c r="R178" s="246"/>
      <c r="S178" s="246"/>
      <c r="T178" s="247"/>
      <c r="AT178" s="248" t="s">
        <v>173</v>
      </c>
      <c r="AU178" s="248" t="s">
        <v>90</v>
      </c>
      <c r="AV178" s="11" t="s">
        <v>90</v>
      </c>
      <c r="AW178" s="11" t="s">
        <v>43</v>
      </c>
      <c r="AX178" s="11" t="s">
        <v>88</v>
      </c>
      <c r="AY178" s="248" t="s">
        <v>162</v>
      </c>
    </row>
    <row r="179" s="1" customFormat="1" ht="38.25" customHeight="1">
      <c r="B179" s="47"/>
      <c r="C179" s="223" t="s">
        <v>271</v>
      </c>
      <c r="D179" s="223" t="s">
        <v>164</v>
      </c>
      <c r="E179" s="224" t="s">
        <v>272</v>
      </c>
      <c r="F179" s="225" t="s">
        <v>273</v>
      </c>
      <c r="G179" s="226" t="s">
        <v>238</v>
      </c>
      <c r="H179" s="227">
        <v>160.381</v>
      </c>
      <c r="I179" s="228"/>
      <c r="J179" s="229">
        <f>ROUND(I179*H179,2)</f>
        <v>0</v>
      </c>
      <c r="K179" s="225" t="s">
        <v>168</v>
      </c>
      <c r="L179" s="73"/>
      <c r="M179" s="230" t="s">
        <v>37</v>
      </c>
      <c r="N179" s="231" t="s">
        <v>51</v>
      </c>
      <c r="O179" s="48"/>
      <c r="P179" s="232">
        <f>O179*H179</f>
        <v>0</v>
      </c>
      <c r="Q179" s="232">
        <v>0</v>
      </c>
      <c r="R179" s="232">
        <f>Q179*H179</f>
        <v>0</v>
      </c>
      <c r="S179" s="232">
        <v>0</v>
      </c>
      <c r="T179" s="233">
        <f>S179*H179</f>
        <v>0</v>
      </c>
      <c r="AR179" s="24" t="s">
        <v>169</v>
      </c>
      <c r="AT179" s="24" t="s">
        <v>164</v>
      </c>
      <c r="AU179" s="24" t="s">
        <v>90</v>
      </c>
      <c r="AY179" s="24" t="s">
        <v>162</v>
      </c>
      <c r="BE179" s="234">
        <f>IF(N179="základní",J179,0)</f>
        <v>0</v>
      </c>
      <c r="BF179" s="234">
        <f>IF(N179="snížená",J179,0)</f>
        <v>0</v>
      </c>
      <c r="BG179" s="234">
        <f>IF(N179="zákl. přenesená",J179,0)</f>
        <v>0</v>
      </c>
      <c r="BH179" s="234">
        <f>IF(N179="sníž. přenesená",J179,0)</f>
        <v>0</v>
      </c>
      <c r="BI179" s="234">
        <f>IF(N179="nulová",J179,0)</f>
        <v>0</v>
      </c>
      <c r="BJ179" s="24" t="s">
        <v>88</v>
      </c>
      <c r="BK179" s="234">
        <f>ROUND(I179*H179,2)</f>
        <v>0</v>
      </c>
      <c r="BL179" s="24" t="s">
        <v>169</v>
      </c>
      <c r="BM179" s="24" t="s">
        <v>274</v>
      </c>
    </row>
    <row r="180" s="1" customFormat="1">
      <c r="B180" s="47"/>
      <c r="C180" s="75"/>
      <c r="D180" s="235" t="s">
        <v>171</v>
      </c>
      <c r="E180" s="75"/>
      <c r="F180" s="236" t="s">
        <v>252</v>
      </c>
      <c r="G180" s="75"/>
      <c r="H180" s="75"/>
      <c r="I180" s="193"/>
      <c r="J180" s="75"/>
      <c r="K180" s="75"/>
      <c r="L180" s="73"/>
      <c r="M180" s="237"/>
      <c r="N180" s="48"/>
      <c r="O180" s="48"/>
      <c r="P180" s="48"/>
      <c r="Q180" s="48"/>
      <c r="R180" s="48"/>
      <c r="S180" s="48"/>
      <c r="T180" s="96"/>
      <c r="AT180" s="24" t="s">
        <v>171</v>
      </c>
      <c r="AU180" s="24" t="s">
        <v>90</v>
      </c>
    </row>
    <row r="181" s="13" customFormat="1">
      <c r="B181" s="260"/>
      <c r="C181" s="261"/>
      <c r="D181" s="235" t="s">
        <v>173</v>
      </c>
      <c r="E181" s="262" t="s">
        <v>37</v>
      </c>
      <c r="F181" s="263" t="s">
        <v>275</v>
      </c>
      <c r="G181" s="261"/>
      <c r="H181" s="262" t="s">
        <v>37</v>
      </c>
      <c r="I181" s="264"/>
      <c r="J181" s="261"/>
      <c r="K181" s="261"/>
      <c r="L181" s="265"/>
      <c r="M181" s="266"/>
      <c r="N181" s="267"/>
      <c r="O181" s="267"/>
      <c r="P181" s="267"/>
      <c r="Q181" s="267"/>
      <c r="R181" s="267"/>
      <c r="S181" s="267"/>
      <c r="T181" s="268"/>
      <c r="AT181" s="269" t="s">
        <v>173</v>
      </c>
      <c r="AU181" s="269" t="s">
        <v>90</v>
      </c>
      <c r="AV181" s="13" t="s">
        <v>88</v>
      </c>
      <c r="AW181" s="13" t="s">
        <v>43</v>
      </c>
      <c r="AX181" s="13" t="s">
        <v>80</v>
      </c>
      <c r="AY181" s="269" t="s">
        <v>162</v>
      </c>
    </row>
    <row r="182" s="11" customFormat="1">
      <c r="B182" s="238"/>
      <c r="C182" s="239"/>
      <c r="D182" s="235" t="s">
        <v>173</v>
      </c>
      <c r="E182" s="240" t="s">
        <v>37</v>
      </c>
      <c r="F182" s="241" t="s">
        <v>276</v>
      </c>
      <c r="G182" s="239"/>
      <c r="H182" s="242">
        <v>160.381</v>
      </c>
      <c r="I182" s="243"/>
      <c r="J182" s="239"/>
      <c r="K182" s="239"/>
      <c r="L182" s="244"/>
      <c r="M182" s="245"/>
      <c r="N182" s="246"/>
      <c r="O182" s="246"/>
      <c r="P182" s="246"/>
      <c r="Q182" s="246"/>
      <c r="R182" s="246"/>
      <c r="S182" s="246"/>
      <c r="T182" s="247"/>
      <c r="AT182" s="248" t="s">
        <v>173</v>
      </c>
      <c r="AU182" s="248" t="s">
        <v>90</v>
      </c>
      <c r="AV182" s="11" t="s">
        <v>90</v>
      </c>
      <c r="AW182" s="11" t="s">
        <v>43</v>
      </c>
      <c r="AX182" s="11" t="s">
        <v>88</v>
      </c>
      <c r="AY182" s="248" t="s">
        <v>162</v>
      </c>
    </row>
    <row r="183" s="1" customFormat="1" ht="38.25" customHeight="1">
      <c r="B183" s="47"/>
      <c r="C183" s="223" t="s">
        <v>10</v>
      </c>
      <c r="D183" s="223" t="s">
        <v>164</v>
      </c>
      <c r="E183" s="224" t="s">
        <v>277</v>
      </c>
      <c r="F183" s="225" t="s">
        <v>278</v>
      </c>
      <c r="G183" s="226" t="s">
        <v>238</v>
      </c>
      <c r="H183" s="227">
        <v>80.189999999999998</v>
      </c>
      <c r="I183" s="228"/>
      <c r="J183" s="229">
        <f>ROUND(I183*H183,2)</f>
        <v>0</v>
      </c>
      <c r="K183" s="225" t="s">
        <v>168</v>
      </c>
      <c r="L183" s="73"/>
      <c r="M183" s="230" t="s">
        <v>37</v>
      </c>
      <c r="N183" s="231" t="s">
        <v>51</v>
      </c>
      <c r="O183" s="48"/>
      <c r="P183" s="232">
        <f>O183*H183</f>
        <v>0</v>
      </c>
      <c r="Q183" s="232">
        <v>0</v>
      </c>
      <c r="R183" s="232">
        <f>Q183*H183</f>
        <v>0</v>
      </c>
      <c r="S183" s="232">
        <v>0</v>
      </c>
      <c r="T183" s="233">
        <f>S183*H183</f>
        <v>0</v>
      </c>
      <c r="AR183" s="24" t="s">
        <v>169</v>
      </c>
      <c r="AT183" s="24" t="s">
        <v>164</v>
      </c>
      <c r="AU183" s="24" t="s">
        <v>90</v>
      </c>
      <c r="AY183" s="24" t="s">
        <v>162</v>
      </c>
      <c r="BE183" s="234">
        <f>IF(N183="základní",J183,0)</f>
        <v>0</v>
      </c>
      <c r="BF183" s="234">
        <f>IF(N183="snížená",J183,0)</f>
        <v>0</v>
      </c>
      <c r="BG183" s="234">
        <f>IF(N183="zákl. přenesená",J183,0)</f>
        <v>0</v>
      </c>
      <c r="BH183" s="234">
        <f>IF(N183="sníž. přenesená",J183,0)</f>
        <v>0</v>
      </c>
      <c r="BI183" s="234">
        <f>IF(N183="nulová",J183,0)</f>
        <v>0</v>
      </c>
      <c r="BJ183" s="24" t="s">
        <v>88</v>
      </c>
      <c r="BK183" s="234">
        <f>ROUND(I183*H183,2)</f>
        <v>0</v>
      </c>
      <c r="BL183" s="24" t="s">
        <v>169</v>
      </c>
      <c r="BM183" s="24" t="s">
        <v>279</v>
      </c>
    </row>
    <row r="184" s="1" customFormat="1">
      <c r="B184" s="47"/>
      <c r="C184" s="75"/>
      <c r="D184" s="235" t="s">
        <v>171</v>
      </c>
      <c r="E184" s="75"/>
      <c r="F184" s="236" t="s">
        <v>252</v>
      </c>
      <c r="G184" s="75"/>
      <c r="H184" s="75"/>
      <c r="I184" s="193"/>
      <c r="J184" s="75"/>
      <c r="K184" s="75"/>
      <c r="L184" s="73"/>
      <c r="M184" s="237"/>
      <c r="N184" s="48"/>
      <c r="O184" s="48"/>
      <c r="P184" s="48"/>
      <c r="Q184" s="48"/>
      <c r="R184" s="48"/>
      <c r="S184" s="48"/>
      <c r="T184" s="96"/>
      <c r="AT184" s="24" t="s">
        <v>171</v>
      </c>
      <c r="AU184" s="24" t="s">
        <v>90</v>
      </c>
    </row>
    <row r="185" s="11" customFormat="1">
      <c r="B185" s="238"/>
      <c r="C185" s="239"/>
      <c r="D185" s="235" t="s">
        <v>173</v>
      </c>
      <c r="E185" s="240" t="s">
        <v>37</v>
      </c>
      <c r="F185" s="241" t="s">
        <v>280</v>
      </c>
      <c r="G185" s="239"/>
      <c r="H185" s="242">
        <v>80.189999999999998</v>
      </c>
      <c r="I185" s="243"/>
      <c r="J185" s="239"/>
      <c r="K185" s="239"/>
      <c r="L185" s="244"/>
      <c r="M185" s="245"/>
      <c r="N185" s="246"/>
      <c r="O185" s="246"/>
      <c r="P185" s="246"/>
      <c r="Q185" s="246"/>
      <c r="R185" s="246"/>
      <c r="S185" s="246"/>
      <c r="T185" s="247"/>
      <c r="AT185" s="248" t="s">
        <v>173</v>
      </c>
      <c r="AU185" s="248" t="s">
        <v>90</v>
      </c>
      <c r="AV185" s="11" t="s">
        <v>90</v>
      </c>
      <c r="AW185" s="11" t="s">
        <v>43</v>
      </c>
      <c r="AX185" s="11" t="s">
        <v>88</v>
      </c>
      <c r="AY185" s="248" t="s">
        <v>162</v>
      </c>
    </row>
    <row r="186" s="1" customFormat="1" ht="25.5" customHeight="1">
      <c r="B186" s="47"/>
      <c r="C186" s="223" t="s">
        <v>281</v>
      </c>
      <c r="D186" s="223" t="s">
        <v>164</v>
      </c>
      <c r="E186" s="224" t="s">
        <v>282</v>
      </c>
      <c r="F186" s="225" t="s">
        <v>283</v>
      </c>
      <c r="G186" s="226" t="s">
        <v>238</v>
      </c>
      <c r="H186" s="227">
        <v>5</v>
      </c>
      <c r="I186" s="228"/>
      <c r="J186" s="229">
        <f>ROUND(I186*H186,2)</f>
        <v>0</v>
      </c>
      <c r="K186" s="225" t="s">
        <v>168</v>
      </c>
      <c r="L186" s="73"/>
      <c r="M186" s="230" t="s">
        <v>37</v>
      </c>
      <c r="N186" s="231" t="s">
        <v>51</v>
      </c>
      <c r="O186" s="48"/>
      <c r="P186" s="232">
        <f>O186*H186</f>
        <v>0</v>
      </c>
      <c r="Q186" s="232">
        <v>0</v>
      </c>
      <c r="R186" s="232">
        <f>Q186*H186</f>
        <v>0</v>
      </c>
      <c r="S186" s="232">
        <v>0</v>
      </c>
      <c r="T186" s="233">
        <f>S186*H186</f>
        <v>0</v>
      </c>
      <c r="AR186" s="24" t="s">
        <v>169</v>
      </c>
      <c r="AT186" s="24" t="s">
        <v>164</v>
      </c>
      <c r="AU186" s="24" t="s">
        <v>90</v>
      </c>
      <c r="AY186" s="24" t="s">
        <v>162</v>
      </c>
      <c r="BE186" s="234">
        <f>IF(N186="základní",J186,0)</f>
        <v>0</v>
      </c>
      <c r="BF186" s="234">
        <f>IF(N186="snížená",J186,0)</f>
        <v>0</v>
      </c>
      <c r="BG186" s="234">
        <f>IF(N186="zákl. přenesená",J186,0)</f>
        <v>0</v>
      </c>
      <c r="BH186" s="234">
        <f>IF(N186="sníž. přenesená",J186,0)</f>
        <v>0</v>
      </c>
      <c r="BI186" s="234">
        <f>IF(N186="nulová",J186,0)</f>
        <v>0</v>
      </c>
      <c r="BJ186" s="24" t="s">
        <v>88</v>
      </c>
      <c r="BK186" s="234">
        <f>ROUND(I186*H186,2)</f>
        <v>0</v>
      </c>
      <c r="BL186" s="24" t="s">
        <v>169</v>
      </c>
      <c r="BM186" s="24" t="s">
        <v>284</v>
      </c>
    </row>
    <row r="187" s="1" customFormat="1">
      <c r="B187" s="47"/>
      <c r="C187" s="75"/>
      <c r="D187" s="235" t="s">
        <v>171</v>
      </c>
      <c r="E187" s="75"/>
      <c r="F187" s="236" t="s">
        <v>285</v>
      </c>
      <c r="G187" s="75"/>
      <c r="H187" s="75"/>
      <c r="I187" s="193"/>
      <c r="J187" s="75"/>
      <c r="K187" s="75"/>
      <c r="L187" s="73"/>
      <c r="M187" s="237"/>
      <c r="N187" s="48"/>
      <c r="O187" s="48"/>
      <c r="P187" s="48"/>
      <c r="Q187" s="48"/>
      <c r="R187" s="48"/>
      <c r="S187" s="48"/>
      <c r="T187" s="96"/>
      <c r="AT187" s="24" t="s">
        <v>171</v>
      </c>
      <c r="AU187" s="24" t="s">
        <v>90</v>
      </c>
    </row>
    <row r="188" s="11" customFormat="1">
      <c r="B188" s="238"/>
      <c r="C188" s="239"/>
      <c r="D188" s="235" t="s">
        <v>173</v>
      </c>
      <c r="E188" s="240" t="s">
        <v>37</v>
      </c>
      <c r="F188" s="241" t="s">
        <v>286</v>
      </c>
      <c r="G188" s="239"/>
      <c r="H188" s="242">
        <v>1</v>
      </c>
      <c r="I188" s="243"/>
      <c r="J188" s="239"/>
      <c r="K188" s="239"/>
      <c r="L188" s="244"/>
      <c r="M188" s="245"/>
      <c r="N188" s="246"/>
      <c r="O188" s="246"/>
      <c r="P188" s="246"/>
      <c r="Q188" s="246"/>
      <c r="R188" s="246"/>
      <c r="S188" s="246"/>
      <c r="T188" s="247"/>
      <c r="AT188" s="248" t="s">
        <v>173</v>
      </c>
      <c r="AU188" s="248" t="s">
        <v>90</v>
      </c>
      <c r="AV188" s="11" t="s">
        <v>90</v>
      </c>
      <c r="AW188" s="11" t="s">
        <v>43</v>
      </c>
      <c r="AX188" s="11" t="s">
        <v>80</v>
      </c>
      <c r="AY188" s="248" t="s">
        <v>162</v>
      </c>
    </row>
    <row r="189" s="11" customFormat="1">
      <c r="B189" s="238"/>
      <c r="C189" s="239"/>
      <c r="D189" s="235" t="s">
        <v>173</v>
      </c>
      <c r="E189" s="240" t="s">
        <v>37</v>
      </c>
      <c r="F189" s="241" t="s">
        <v>287</v>
      </c>
      <c r="G189" s="239"/>
      <c r="H189" s="242">
        <v>1</v>
      </c>
      <c r="I189" s="243"/>
      <c r="J189" s="239"/>
      <c r="K189" s="239"/>
      <c r="L189" s="244"/>
      <c r="M189" s="245"/>
      <c r="N189" s="246"/>
      <c r="O189" s="246"/>
      <c r="P189" s="246"/>
      <c r="Q189" s="246"/>
      <c r="R189" s="246"/>
      <c r="S189" s="246"/>
      <c r="T189" s="247"/>
      <c r="AT189" s="248" t="s">
        <v>173</v>
      </c>
      <c r="AU189" s="248" t="s">
        <v>90</v>
      </c>
      <c r="AV189" s="11" t="s">
        <v>90</v>
      </c>
      <c r="AW189" s="11" t="s">
        <v>43</v>
      </c>
      <c r="AX189" s="11" t="s">
        <v>80</v>
      </c>
      <c r="AY189" s="248" t="s">
        <v>162</v>
      </c>
    </row>
    <row r="190" s="11" customFormat="1">
      <c r="B190" s="238"/>
      <c r="C190" s="239"/>
      <c r="D190" s="235" t="s">
        <v>173</v>
      </c>
      <c r="E190" s="240" t="s">
        <v>37</v>
      </c>
      <c r="F190" s="241" t="s">
        <v>288</v>
      </c>
      <c r="G190" s="239"/>
      <c r="H190" s="242">
        <v>1</v>
      </c>
      <c r="I190" s="243"/>
      <c r="J190" s="239"/>
      <c r="K190" s="239"/>
      <c r="L190" s="244"/>
      <c r="M190" s="245"/>
      <c r="N190" s="246"/>
      <c r="O190" s="246"/>
      <c r="P190" s="246"/>
      <c r="Q190" s="246"/>
      <c r="R190" s="246"/>
      <c r="S190" s="246"/>
      <c r="T190" s="247"/>
      <c r="AT190" s="248" t="s">
        <v>173</v>
      </c>
      <c r="AU190" s="248" t="s">
        <v>90</v>
      </c>
      <c r="AV190" s="11" t="s">
        <v>90</v>
      </c>
      <c r="AW190" s="11" t="s">
        <v>43</v>
      </c>
      <c r="AX190" s="11" t="s">
        <v>80</v>
      </c>
      <c r="AY190" s="248" t="s">
        <v>162</v>
      </c>
    </row>
    <row r="191" s="11" customFormat="1">
      <c r="B191" s="238"/>
      <c r="C191" s="239"/>
      <c r="D191" s="235" t="s">
        <v>173</v>
      </c>
      <c r="E191" s="240" t="s">
        <v>37</v>
      </c>
      <c r="F191" s="241" t="s">
        <v>289</v>
      </c>
      <c r="G191" s="239"/>
      <c r="H191" s="242">
        <v>1</v>
      </c>
      <c r="I191" s="243"/>
      <c r="J191" s="239"/>
      <c r="K191" s="239"/>
      <c r="L191" s="244"/>
      <c r="M191" s="245"/>
      <c r="N191" s="246"/>
      <c r="O191" s="246"/>
      <c r="P191" s="246"/>
      <c r="Q191" s="246"/>
      <c r="R191" s="246"/>
      <c r="S191" s="246"/>
      <c r="T191" s="247"/>
      <c r="AT191" s="248" t="s">
        <v>173</v>
      </c>
      <c r="AU191" s="248" t="s">
        <v>90</v>
      </c>
      <c r="AV191" s="11" t="s">
        <v>90</v>
      </c>
      <c r="AW191" s="11" t="s">
        <v>43</v>
      </c>
      <c r="AX191" s="11" t="s">
        <v>80</v>
      </c>
      <c r="AY191" s="248" t="s">
        <v>162</v>
      </c>
    </row>
    <row r="192" s="11" customFormat="1">
      <c r="B192" s="238"/>
      <c r="C192" s="239"/>
      <c r="D192" s="235" t="s">
        <v>173</v>
      </c>
      <c r="E192" s="240" t="s">
        <v>37</v>
      </c>
      <c r="F192" s="241" t="s">
        <v>290</v>
      </c>
      <c r="G192" s="239"/>
      <c r="H192" s="242">
        <v>1</v>
      </c>
      <c r="I192" s="243"/>
      <c r="J192" s="239"/>
      <c r="K192" s="239"/>
      <c r="L192" s="244"/>
      <c r="M192" s="245"/>
      <c r="N192" s="246"/>
      <c r="O192" s="246"/>
      <c r="P192" s="246"/>
      <c r="Q192" s="246"/>
      <c r="R192" s="246"/>
      <c r="S192" s="246"/>
      <c r="T192" s="247"/>
      <c r="AT192" s="248" t="s">
        <v>173</v>
      </c>
      <c r="AU192" s="248" t="s">
        <v>90</v>
      </c>
      <c r="AV192" s="11" t="s">
        <v>90</v>
      </c>
      <c r="AW192" s="11" t="s">
        <v>43</v>
      </c>
      <c r="AX192" s="11" t="s">
        <v>80</v>
      </c>
      <c r="AY192" s="248" t="s">
        <v>162</v>
      </c>
    </row>
    <row r="193" s="12" customFormat="1">
      <c r="B193" s="249"/>
      <c r="C193" s="250"/>
      <c r="D193" s="235" t="s">
        <v>173</v>
      </c>
      <c r="E193" s="251" t="s">
        <v>114</v>
      </c>
      <c r="F193" s="252" t="s">
        <v>180</v>
      </c>
      <c r="G193" s="250"/>
      <c r="H193" s="253">
        <v>5</v>
      </c>
      <c r="I193" s="254"/>
      <c r="J193" s="250"/>
      <c r="K193" s="250"/>
      <c r="L193" s="255"/>
      <c r="M193" s="256"/>
      <c r="N193" s="257"/>
      <c r="O193" s="257"/>
      <c r="P193" s="257"/>
      <c r="Q193" s="257"/>
      <c r="R193" s="257"/>
      <c r="S193" s="257"/>
      <c r="T193" s="258"/>
      <c r="AT193" s="259" t="s">
        <v>173</v>
      </c>
      <c r="AU193" s="259" t="s">
        <v>90</v>
      </c>
      <c r="AV193" s="12" t="s">
        <v>169</v>
      </c>
      <c r="AW193" s="12" t="s">
        <v>43</v>
      </c>
      <c r="AX193" s="12" t="s">
        <v>88</v>
      </c>
      <c r="AY193" s="259" t="s">
        <v>162</v>
      </c>
    </row>
    <row r="194" s="1" customFormat="1" ht="38.25" customHeight="1">
      <c r="B194" s="47"/>
      <c r="C194" s="223" t="s">
        <v>291</v>
      </c>
      <c r="D194" s="223" t="s">
        <v>164</v>
      </c>
      <c r="E194" s="224" t="s">
        <v>292</v>
      </c>
      <c r="F194" s="225" t="s">
        <v>293</v>
      </c>
      <c r="G194" s="226" t="s">
        <v>238</v>
      </c>
      <c r="H194" s="227">
        <v>2.5</v>
      </c>
      <c r="I194" s="228"/>
      <c r="J194" s="229">
        <f>ROUND(I194*H194,2)</f>
        <v>0</v>
      </c>
      <c r="K194" s="225" t="s">
        <v>168</v>
      </c>
      <c r="L194" s="73"/>
      <c r="M194" s="230" t="s">
        <v>37</v>
      </c>
      <c r="N194" s="231" t="s">
        <v>51</v>
      </c>
      <c r="O194" s="48"/>
      <c r="P194" s="232">
        <f>O194*H194</f>
        <v>0</v>
      </c>
      <c r="Q194" s="232">
        <v>0</v>
      </c>
      <c r="R194" s="232">
        <f>Q194*H194</f>
        <v>0</v>
      </c>
      <c r="S194" s="232">
        <v>0</v>
      </c>
      <c r="T194" s="233">
        <f>S194*H194</f>
        <v>0</v>
      </c>
      <c r="AR194" s="24" t="s">
        <v>169</v>
      </c>
      <c r="AT194" s="24" t="s">
        <v>164</v>
      </c>
      <c r="AU194" s="24" t="s">
        <v>90</v>
      </c>
      <c r="AY194" s="24" t="s">
        <v>162</v>
      </c>
      <c r="BE194" s="234">
        <f>IF(N194="základní",J194,0)</f>
        <v>0</v>
      </c>
      <c r="BF194" s="234">
        <f>IF(N194="snížená",J194,0)</f>
        <v>0</v>
      </c>
      <c r="BG194" s="234">
        <f>IF(N194="zákl. přenesená",J194,0)</f>
        <v>0</v>
      </c>
      <c r="BH194" s="234">
        <f>IF(N194="sníž. přenesená",J194,0)</f>
        <v>0</v>
      </c>
      <c r="BI194" s="234">
        <f>IF(N194="nulová",J194,0)</f>
        <v>0</v>
      </c>
      <c r="BJ194" s="24" t="s">
        <v>88</v>
      </c>
      <c r="BK194" s="234">
        <f>ROUND(I194*H194,2)</f>
        <v>0</v>
      </c>
      <c r="BL194" s="24" t="s">
        <v>169</v>
      </c>
      <c r="BM194" s="24" t="s">
        <v>294</v>
      </c>
    </row>
    <row r="195" s="1" customFormat="1">
      <c r="B195" s="47"/>
      <c r="C195" s="75"/>
      <c r="D195" s="235" t="s">
        <v>171</v>
      </c>
      <c r="E195" s="75"/>
      <c r="F195" s="236" t="s">
        <v>285</v>
      </c>
      <c r="G195" s="75"/>
      <c r="H195" s="75"/>
      <c r="I195" s="193"/>
      <c r="J195" s="75"/>
      <c r="K195" s="75"/>
      <c r="L195" s="73"/>
      <c r="M195" s="237"/>
      <c r="N195" s="48"/>
      <c r="O195" s="48"/>
      <c r="P195" s="48"/>
      <c r="Q195" s="48"/>
      <c r="R195" s="48"/>
      <c r="S195" s="48"/>
      <c r="T195" s="96"/>
      <c r="AT195" s="24" t="s">
        <v>171</v>
      </c>
      <c r="AU195" s="24" t="s">
        <v>90</v>
      </c>
    </row>
    <row r="196" s="11" customFormat="1">
      <c r="B196" s="238"/>
      <c r="C196" s="239"/>
      <c r="D196" s="235" t="s">
        <v>173</v>
      </c>
      <c r="E196" s="240" t="s">
        <v>37</v>
      </c>
      <c r="F196" s="241" t="s">
        <v>295</v>
      </c>
      <c r="G196" s="239"/>
      <c r="H196" s="242">
        <v>2.5</v>
      </c>
      <c r="I196" s="243"/>
      <c r="J196" s="239"/>
      <c r="K196" s="239"/>
      <c r="L196" s="244"/>
      <c r="M196" s="245"/>
      <c r="N196" s="246"/>
      <c r="O196" s="246"/>
      <c r="P196" s="246"/>
      <c r="Q196" s="246"/>
      <c r="R196" s="246"/>
      <c r="S196" s="246"/>
      <c r="T196" s="247"/>
      <c r="AT196" s="248" t="s">
        <v>173</v>
      </c>
      <c r="AU196" s="248" t="s">
        <v>90</v>
      </c>
      <c r="AV196" s="11" t="s">
        <v>90</v>
      </c>
      <c r="AW196" s="11" t="s">
        <v>43</v>
      </c>
      <c r="AX196" s="11" t="s">
        <v>88</v>
      </c>
      <c r="AY196" s="248" t="s">
        <v>162</v>
      </c>
    </row>
    <row r="197" s="1" customFormat="1" ht="25.5" customHeight="1">
      <c r="B197" s="47"/>
      <c r="C197" s="223" t="s">
        <v>296</v>
      </c>
      <c r="D197" s="223" t="s">
        <v>164</v>
      </c>
      <c r="E197" s="224" t="s">
        <v>297</v>
      </c>
      <c r="F197" s="225" t="s">
        <v>298</v>
      </c>
      <c r="G197" s="226" t="s">
        <v>167</v>
      </c>
      <c r="H197" s="227">
        <v>716.49000000000001</v>
      </c>
      <c r="I197" s="228"/>
      <c r="J197" s="229">
        <f>ROUND(I197*H197,2)</f>
        <v>0</v>
      </c>
      <c r="K197" s="225" t="s">
        <v>168</v>
      </c>
      <c r="L197" s="73"/>
      <c r="M197" s="230" t="s">
        <v>37</v>
      </c>
      <c r="N197" s="231" t="s">
        <v>51</v>
      </c>
      <c r="O197" s="48"/>
      <c r="P197" s="232">
        <f>O197*H197</f>
        <v>0</v>
      </c>
      <c r="Q197" s="232">
        <v>0</v>
      </c>
      <c r="R197" s="232">
        <f>Q197*H197</f>
        <v>0</v>
      </c>
      <c r="S197" s="232">
        <v>0</v>
      </c>
      <c r="T197" s="233">
        <f>S197*H197</f>
        <v>0</v>
      </c>
      <c r="AR197" s="24" t="s">
        <v>169</v>
      </c>
      <c r="AT197" s="24" t="s">
        <v>164</v>
      </c>
      <c r="AU197" s="24" t="s">
        <v>90</v>
      </c>
      <c r="AY197" s="24" t="s">
        <v>162</v>
      </c>
      <c r="BE197" s="234">
        <f>IF(N197="základní",J197,0)</f>
        <v>0</v>
      </c>
      <c r="BF197" s="234">
        <f>IF(N197="snížená",J197,0)</f>
        <v>0</v>
      </c>
      <c r="BG197" s="234">
        <f>IF(N197="zákl. přenesená",J197,0)</f>
        <v>0</v>
      </c>
      <c r="BH197" s="234">
        <f>IF(N197="sníž. přenesená",J197,0)</f>
        <v>0</v>
      </c>
      <c r="BI197" s="234">
        <f>IF(N197="nulová",J197,0)</f>
        <v>0</v>
      </c>
      <c r="BJ197" s="24" t="s">
        <v>88</v>
      </c>
      <c r="BK197" s="234">
        <f>ROUND(I197*H197,2)</f>
        <v>0</v>
      </c>
      <c r="BL197" s="24" t="s">
        <v>169</v>
      </c>
      <c r="BM197" s="24" t="s">
        <v>299</v>
      </c>
    </row>
    <row r="198" s="1" customFormat="1">
      <c r="B198" s="47"/>
      <c r="C198" s="75"/>
      <c r="D198" s="235" t="s">
        <v>171</v>
      </c>
      <c r="E198" s="75"/>
      <c r="F198" s="236" t="s">
        <v>300</v>
      </c>
      <c r="G198" s="75"/>
      <c r="H198" s="75"/>
      <c r="I198" s="193"/>
      <c r="J198" s="75"/>
      <c r="K198" s="75"/>
      <c r="L198" s="73"/>
      <c r="M198" s="237"/>
      <c r="N198" s="48"/>
      <c r="O198" s="48"/>
      <c r="P198" s="48"/>
      <c r="Q198" s="48"/>
      <c r="R198" s="48"/>
      <c r="S198" s="48"/>
      <c r="T198" s="96"/>
      <c r="AT198" s="24" t="s">
        <v>171</v>
      </c>
      <c r="AU198" s="24" t="s">
        <v>90</v>
      </c>
    </row>
    <row r="199" s="13" customFormat="1">
      <c r="B199" s="260"/>
      <c r="C199" s="261"/>
      <c r="D199" s="235" t="s">
        <v>173</v>
      </c>
      <c r="E199" s="262" t="s">
        <v>37</v>
      </c>
      <c r="F199" s="263" t="s">
        <v>253</v>
      </c>
      <c r="G199" s="261"/>
      <c r="H199" s="262" t="s">
        <v>37</v>
      </c>
      <c r="I199" s="264"/>
      <c r="J199" s="261"/>
      <c r="K199" s="261"/>
      <c r="L199" s="265"/>
      <c r="M199" s="266"/>
      <c r="N199" s="267"/>
      <c r="O199" s="267"/>
      <c r="P199" s="267"/>
      <c r="Q199" s="267"/>
      <c r="R199" s="267"/>
      <c r="S199" s="267"/>
      <c r="T199" s="268"/>
      <c r="AT199" s="269" t="s">
        <v>173</v>
      </c>
      <c r="AU199" s="269" t="s">
        <v>90</v>
      </c>
      <c r="AV199" s="13" t="s">
        <v>88</v>
      </c>
      <c r="AW199" s="13" t="s">
        <v>43</v>
      </c>
      <c r="AX199" s="13" t="s">
        <v>80</v>
      </c>
      <c r="AY199" s="269" t="s">
        <v>162</v>
      </c>
    </row>
    <row r="200" s="11" customFormat="1">
      <c r="B200" s="238"/>
      <c r="C200" s="239"/>
      <c r="D200" s="235" t="s">
        <v>173</v>
      </c>
      <c r="E200" s="240" t="s">
        <v>37</v>
      </c>
      <c r="F200" s="241" t="s">
        <v>301</v>
      </c>
      <c r="G200" s="239"/>
      <c r="H200" s="242">
        <v>716.49000000000001</v>
      </c>
      <c r="I200" s="243"/>
      <c r="J200" s="239"/>
      <c r="K200" s="239"/>
      <c r="L200" s="244"/>
      <c r="M200" s="245"/>
      <c r="N200" s="246"/>
      <c r="O200" s="246"/>
      <c r="P200" s="246"/>
      <c r="Q200" s="246"/>
      <c r="R200" s="246"/>
      <c r="S200" s="246"/>
      <c r="T200" s="247"/>
      <c r="AT200" s="248" t="s">
        <v>173</v>
      </c>
      <c r="AU200" s="248" t="s">
        <v>90</v>
      </c>
      <c r="AV200" s="11" t="s">
        <v>90</v>
      </c>
      <c r="AW200" s="11" t="s">
        <v>43</v>
      </c>
      <c r="AX200" s="11" t="s">
        <v>80</v>
      </c>
      <c r="AY200" s="248" t="s">
        <v>162</v>
      </c>
    </row>
    <row r="201" s="12" customFormat="1">
      <c r="B201" s="249"/>
      <c r="C201" s="250"/>
      <c r="D201" s="235" t="s">
        <v>173</v>
      </c>
      <c r="E201" s="251" t="s">
        <v>37</v>
      </c>
      <c r="F201" s="252" t="s">
        <v>180</v>
      </c>
      <c r="G201" s="250"/>
      <c r="H201" s="253">
        <v>716.49000000000001</v>
      </c>
      <c r="I201" s="254"/>
      <c r="J201" s="250"/>
      <c r="K201" s="250"/>
      <c r="L201" s="255"/>
      <c r="M201" s="256"/>
      <c r="N201" s="257"/>
      <c r="O201" s="257"/>
      <c r="P201" s="257"/>
      <c r="Q201" s="257"/>
      <c r="R201" s="257"/>
      <c r="S201" s="257"/>
      <c r="T201" s="258"/>
      <c r="AT201" s="259" t="s">
        <v>173</v>
      </c>
      <c r="AU201" s="259" t="s">
        <v>90</v>
      </c>
      <c r="AV201" s="12" t="s">
        <v>169</v>
      </c>
      <c r="AW201" s="12" t="s">
        <v>43</v>
      </c>
      <c r="AX201" s="12" t="s">
        <v>88</v>
      </c>
      <c r="AY201" s="259" t="s">
        <v>162</v>
      </c>
    </row>
    <row r="202" s="1" customFormat="1" ht="38.25" customHeight="1">
      <c r="B202" s="47"/>
      <c r="C202" s="223" t="s">
        <v>302</v>
      </c>
      <c r="D202" s="223" t="s">
        <v>164</v>
      </c>
      <c r="E202" s="224" t="s">
        <v>303</v>
      </c>
      <c r="F202" s="225" t="s">
        <v>304</v>
      </c>
      <c r="G202" s="226" t="s">
        <v>167</v>
      </c>
      <c r="H202" s="227">
        <v>716.49000000000001</v>
      </c>
      <c r="I202" s="228"/>
      <c r="J202" s="229">
        <f>ROUND(I202*H202,2)</f>
        <v>0</v>
      </c>
      <c r="K202" s="225" t="s">
        <v>168</v>
      </c>
      <c r="L202" s="73"/>
      <c r="M202" s="230" t="s">
        <v>37</v>
      </c>
      <c r="N202" s="231" t="s">
        <v>51</v>
      </c>
      <c r="O202" s="48"/>
      <c r="P202" s="232">
        <f>O202*H202</f>
        <v>0</v>
      </c>
      <c r="Q202" s="232">
        <v>0</v>
      </c>
      <c r="R202" s="232">
        <f>Q202*H202</f>
        <v>0</v>
      </c>
      <c r="S202" s="232">
        <v>0</v>
      </c>
      <c r="T202" s="233">
        <f>S202*H202</f>
        <v>0</v>
      </c>
      <c r="AR202" s="24" t="s">
        <v>169</v>
      </c>
      <c r="AT202" s="24" t="s">
        <v>164</v>
      </c>
      <c r="AU202" s="24" t="s">
        <v>90</v>
      </c>
      <c r="AY202" s="24" t="s">
        <v>162</v>
      </c>
      <c r="BE202" s="234">
        <f>IF(N202="základní",J202,0)</f>
        <v>0</v>
      </c>
      <c r="BF202" s="234">
        <f>IF(N202="snížená",J202,0)</f>
        <v>0</v>
      </c>
      <c r="BG202" s="234">
        <f>IF(N202="zákl. přenesená",J202,0)</f>
        <v>0</v>
      </c>
      <c r="BH202" s="234">
        <f>IF(N202="sníž. přenesená",J202,0)</f>
        <v>0</v>
      </c>
      <c r="BI202" s="234">
        <f>IF(N202="nulová",J202,0)</f>
        <v>0</v>
      </c>
      <c r="BJ202" s="24" t="s">
        <v>88</v>
      </c>
      <c r="BK202" s="234">
        <f>ROUND(I202*H202,2)</f>
        <v>0</v>
      </c>
      <c r="BL202" s="24" t="s">
        <v>169</v>
      </c>
      <c r="BM202" s="24" t="s">
        <v>305</v>
      </c>
    </row>
    <row r="203" s="1" customFormat="1">
      <c r="B203" s="47"/>
      <c r="C203" s="75"/>
      <c r="D203" s="235" t="s">
        <v>171</v>
      </c>
      <c r="E203" s="75"/>
      <c r="F203" s="236" t="s">
        <v>300</v>
      </c>
      <c r="G203" s="75"/>
      <c r="H203" s="75"/>
      <c r="I203" s="193"/>
      <c r="J203" s="75"/>
      <c r="K203" s="75"/>
      <c r="L203" s="73"/>
      <c r="M203" s="237"/>
      <c r="N203" s="48"/>
      <c r="O203" s="48"/>
      <c r="P203" s="48"/>
      <c r="Q203" s="48"/>
      <c r="R203" s="48"/>
      <c r="S203" s="48"/>
      <c r="T203" s="96"/>
      <c r="AT203" s="24" t="s">
        <v>171</v>
      </c>
      <c r="AU203" s="24" t="s">
        <v>90</v>
      </c>
    </row>
    <row r="204" s="13" customFormat="1">
      <c r="B204" s="260"/>
      <c r="C204" s="261"/>
      <c r="D204" s="235" t="s">
        <v>173</v>
      </c>
      <c r="E204" s="262" t="s">
        <v>37</v>
      </c>
      <c r="F204" s="263" t="s">
        <v>253</v>
      </c>
      <c r="G204" s="261"/>
      <c r="H204" s="262" t="s">
        <v>37</v>
      </c>
      <c r="I204" s="264"/>
      <c r="J204" s="261"/>
      <c r="K204" s="261"/>
      <c r="L204" s="265"/>
      <c r="M204" s="266"/>
      <c r="N204" s="267"/>
      <c r="O204" s="267"/>
      <c r="P204" s="267"/>
      <c r="Q204" s="267"/>
      <c r="R204" s="267"/>
      <c r="S204" s="267"/>
      <c r="T204" s="268"/>
      <c r="AT204" s="269" t="s">
        <v>173</v>
      </c>
      <c r="AU204" s="269" t="s">
        <v>90</v>
      </c>
      <c r="AV204" s="13" t="s">
        <v>88</v>
      </c>
      <c r="AW204" s="13" t="s">
        <v>43</v>
      </c>
      <c r="AX204" s="13" t="s">
        <v>80</v>
      </c>
      <c r="AY204" s="269" t="s">
        <v>162</v>
      </c>
    </row>
    <row r="205" s="11" customFormat="1">
      <c r="B205" s="238"/>
      <c r="C205" s="239"/>
      <c r="D205" s="235" t="s">
        <v>173</v>
      </c>
      <c r="E205" s="240" t="s">
        <v>37</v>
      </c>
      <c r="F205" s="241" t="s">
        <v>301</v>
      </c>
      <c r="G205" s="239"/>
      <c r="H205" s="242">
        <v>716.49000000000001</v>
      </c>
      <c r="I205" s="243"/>
      <c r="J205" s="239"/>
      <c r="K205" s="239"/>
      <c r="L205" s="244"/>
      <c r="M205" s="245"/>
      <c r="N205" s="246"/>
      <c r="O205" s="246"/>
      <c r="P205" s="246"/>
      <c r="Q205" s="246"/>
      <c r="R205" s="246"/>
      <c r="S205" s="246"/>
      <c r="T205" s="247"/>
      <c r="AT205" s="248" t="s">
        <v>173</v>
      </c>
      <c r="AU205" s="248" t="s">
        <v>90</v>
      </c>
      <c r="AV205" s="11" t="s">
        <v>90</v>
      </c>
      <c r="AW205" s="11" t="s">
        <v>43</v>
      </c>
      <c r="AX205" s="11" t="s">
        <v>80</v>
      </c>
      <c r="AY205" s="248" t="s">
        <v>162</v>
      </c>
    </row>
    <row r="206" s="12" customFormat="1">
      <c r="B206" s="249"/>
      <c r="C206" s="250"/>
      <c r="D206" s="235" t="s">
        <v>173</v>
      </c>
      <c r="E206" s="251" t="s">
        <v>37</v>
      </c>
      <c r="F206" s="252" t="s">
        <v>180</v>
      </c>
      <c r="G206" s="250"/>
      <c r="H206" s="253">
        <v>716.49000000000001</v>
      </c>
      <c r="I206" s="254"/>
      <c r="J206" s="250"/>
      <c r="K206" s="250"/>
      <c r="L206" s="255"/>
      <c r="M206" s="256"/>
      <c r="N206" s="257"/>
      <c r="O206" s="257"/>
      <c r="P206" s="257"/>
      <c r="Q206" s="257"/>
      <c r="R206" s="257"/>
      <c r="S206" s="257"/>
      <c r="T206" s="258"/>
      <c r="AT206" s="259" t="s">
        <v>173</v>
      </c>
      <c r="AU206" s="259" t="s">
        <v>90</v>
      </c>
      <c r="AV206" s="12" t="s">
        <v>169</v>
      </c>
      <c r="AW206" s="12" t="s">
        <v>43</v>
      </c>
      <c r="AX206" s="12" t="s">
        <v>88</v>
      </c>
      <c r="AY206" s="259" t="s">
        <v>162</v>
      </c>
    </row>
    <row r="207" s="1" customFormat="1" ht="38.25" customHeight="1">
      <c r="B207" s="47"/>
      <c r="C207" s="223" t="s">
        <v>306</v>
      </c>
      <c r="D207" s="223" t="s">
        <v>164</v>
      </c>
      <c r="E207" s="224" t="s">
        <v>307</v>
      </c>
      <c r="F207" s="225" t="s">
        <v>308</v>
      </c>
      <c r="G207" s="226" t="s">
        <v>238</v>
      </c>
      <c r="H207" s="227">
        <v>133.65100000000001</v>
      </c>
      <c r="I207" s="228"/>
      <c r="J207" s="229">
        <f>ROUND(I207*H207,2)</f>
        <v>0</v>
      </c>
      <c r="K207" s="225" t="s">
        <v>168</v>
      </c>
      <c r="L207" s="73"/>
      <c r="M207" s="230" t="s">
        <v>37</v>
      </c>
      <c r="N207" s="231" t="s">
        <v>51</v>
      </c>
      <c r="O207" s="48"/>
      <c r="P207" s="232">
        <f>O207*H207</f>
        <v>0</v>
      </c>
      <c r="Q207" s="232">
        <v>0</v>
      </c>
      <c r="R207" s="232">
        <f>Q207*H207</f>
        <v>0</v>
      </c>
      <c r="S207" s="232">
        <v>0</v>
      </c>
      <c r="T207" s="233">
        <f>S207*H207</f>
        <v>0</v>
      </c>
      <c r="AR207" s="24" t="s">
        <v>169</v>
      </c>
      <c r="AT207" s="24" t="s">
        <v>164</v>
      </c>
      <c r="AU207" s="24" t="s">
        <v>90</v>
      </c>
      <c r="AY207" s="24" t="s">
        <v>162</v>
      </c>
      <c r="BE207" s="234">
        <f>IF(N207="základní",J207,0)</f>
        <v>0</v>
      </c>
      <c r="BF207" s="234">
        <f>IF(N207="snížená",J207,0)</f>
        <v>0</v>
      </c>
      <c r="BG207" s="234">
        <f>IF(N207="zákl. přenesená",J207,0)</f>
        <v>0</v>
      </c>
      <c r="BH207" s="234">
        <f>IF(N207="sníž. přenesená",J207,0)</f>
        <v>0</v>
      </c>
      <c r="BI207" s="234">
        <f>IF(N207="nulová",J207,0)</f>
        <v>0</v>
      </c>
      <c r="BJ207" s="24" t="s">
        <v>88</v>
      </c>
      <c r="BK207" s="234">
        <f>ROUND(I207*H207,2)</f>
        <v>0</v>
      </c>
      <c r="BL207" s="24" t="s">
        <v>169</v>
      </c>
      <c r="BM207" s="24" t="s">
        <v>309</v>
      </c>
    </row>
    <row r="208" s="1" customFormat="1">
      <c r="B208" s="47"/>
      <c r="C208" s="75"/>
      <c r="D208" s="235" t="s">
        <v>171</v>
      </c>
      <c r="E208" s="75"/>
      <c r="F208" s="236" t="s">
        <v>310</v>
      </c>
      <c r="G208" s="75"/>
      <c r="H208" s="75"/>
      <c r="I208" s="193"/>
      <c r="J208" s="75"/>
      <c r="K208" s="75"/>
      <c r="L208" s="73"/>
      <c r="M208" s="237"/>
      <c r="N208" s="48"/>
      <c r="O208" s="48"/>
      <c r="P208" s="48"/>
      <c r="Q208" s="48"/>
      <c r="R208" s="48"/>
      <c r="S208" s="48"/>
      <c r="T208" s="96"/>
      <c r="AT208" s="24" t="s">
        <v>171</v>
      </c>
      <c r="AU208" s="24" t="s">
        <v>90</v>
      </c>
    </row>
    <row r="209" s="11" customFormat="1">
      <c r="B209" s="238"/>
      <c r="C209" s="239"/>
      <c r="D209" s="235" t="s">
        <v>173</v>
      </c>
      <c r="E209" s="240" t="s">
        <v>37</v>
      </c>
      <c r="F209" s="241" t="s">
        <v>111</v>
      </c>
      <c r="G209" s="239"/>
      <c r="H209" s="242">
        <v>267.30099999999999</v>
      </c>
      <c r="I209" s="243"/>
      <c r="J209" s="239"/>
      <c r="K209" s="239"/>
      <c r="L209" s="244"/>
      <c r="M209" s="245"/>
      <c r="N209" s="246"/>
      <c r="O209" s="246"/>
      <c r="P209" s="246"/>
      <c r="Q209" s="246"/>
      <c r="R209" s="246"/>
      <c r="S209" s="246"/>
      <c r="T209" s="247"/>
      <c r="AT209" s="248" t="s">
        <v>173</v>
      </c>
      <c r="AU209" s="248" t="s">
        <v>90</v>
      </c>
      <c r="AV209" s="11" t="s">
        <v>90</v>
      </c>
      <c r="AW209" s="11" t="s">
        <v>43</v>
      </c>
      <c r="AX209" s="11" t="s">
        <v>80</v>
      </c>
      <c r="AY209" s="248" t="s">
        <v>162</v>
      </c>
    </row>
    <row r="210" s="11" customFormat="1">
      <c r="B210" s="238"/>
      <c r="C210" s="239"/>
      <c r="D210" s="235" t="s">
        <v>173</v>
      </c>
      <c r="E210" s="240" t="s">
        <v>37</v>
      </c>
      <c r="F210" s="241" t="s">
        <v>37</v>
      </c>
      <c r="G210" s="239"/>
      <c r="H210" s="242">
        <v>0</v>
      </c>
      <c r="I210" s="243"/>
      <c r="J210" s="239"/>
      <c r="K210" s="239"/>
      <c r="L210" s="244"/>
      <c r="M210" s="245"/>
      <c r="N210" s="246"/>
      <c r="O210" s="246"/>
      <c r="P210" s="246"/>
      <c r="Q210" s="246"/>
      <c r="R210" s="246"/>
      <c r="S210" s="246"/>
      <c r="T210" s="247"/>
      <c r="AT210" s="248" t="s">
        <v>173</v>
      </c>
      <c r="AU210" s="248" t="s">
        <v>90</v>
      </c>
      <c r="AV210" s="11" t="s">
        <v>90</v>
      </c>
      <c r="AW210" s="11" t="s">
        <v>43</v>
      </c>
      <c r="AX210" s="11" t="s">
        <v>80</v>
      </c>
      <c r="AY210" s="248" t="s">
        <v>162</v>
      </c>
    </row>
    <row r="211" s="12" customFormat="1">
      <c r="B211" s="249"/>
      <c r="C211" s="250"/>
      <c r="D211" s="235" t="s">
        <v>173</v>
      </c>
      <c r="E211" s="251" t="s">
        <v>37</v>
      </c>
      <c r="F211" s="252" t="s">
        <v>180</v>
      </c>
      <c r="G211" s="250"/>
      <c r="H211" s="253">
        <v>267.30099999999999</v>
      </c>
      <c r="I211" s="254"/>
      <c r="J211" s="250"/>
      <c r="K211" s="250"/>
      <c r="L211" s="255"/>
      <c r="M211" s="256"/>
      <c r="N211" s="257"/>
      <c r="O211" s="257"/>
      <c r="P211" s="257"/>
      <c r="Q211" s="257"/>
      <c r="R211" s="257"/>
      <c r="S211" s="257"/>
      <c r="T211" s="258"/>
      <c r="AT211" s="259" t="s">
        <v>173</v>
      </c>
      <c r="AU211" s="259" t="s">
        <v>90</v>
      </c>
      <c r="AV211" s="12" t="s">
        <v>169</v>
      </c>
      <c r="AW211" s="12" t="s">
        <v>43</v>
      </c>
      <c r="AX211" s="12" t="s">
        <v>88</v>
      </c>
      <c r="AY211" s="259" t="s">
        <v>162</v>
      </c>
    </row>
    <row r="212" s="11" customFormat="1">
      <c r="B212" s="238"/>
      <c r="C212" s="239"/>
      <c r="D212" s="235" t="s">
        <v>173</v>
      </c>
      <c r="E212" s="239"/>
      <c r="F212" s="241" t="s">
        <v>311</v>
      </c>
      <c r="G212" s="239"/>
      <c r="H212" s="242">
        <v>133.65100000000001</v>
      </c>
      <c r="I212" s="243"/>
      <c r="J212" s="239"/>
      <c r="K212" s="239"/>
      <c r="L212" s="244"/>
      <c r="M212" s="245"/>
      <c r="N212" s="246"/>
      <c r="O212" s="246"/>
      <c r="P212" s="246"/>
      <c r="Q212" s="246"/>
      <c r="R212" s="246"/>
      <c r="S212" s="246"/>
      <c r="T212" s="247"/>
      <c r="AT212" s="248" t="s">
        <v>173</v>
      </c>
      <c r="AU212" s="248" t="s">
        <v>90</v>
      </c>
      <c r="AV212" s="11" t="s">
        <v>90</v>
      </c>
      <c r="AW212" s="11" t="s">
        <v>6</v>
      </c>
      <c r="AX212" s="11" t="s">
        <v>88</v>
      </c>
      <c r="AY212" s="248" t="s">
        <v>162</v>
      </c>
    </row>
    <row r="213" s="1" customFormat="1" ht="38.25" customHeight="1">
      <c r="B213" s="47"/>
      <c r="C213" s="223" t="s">
        <v>9</v>
      </c>
      <c r="D213" s="223" t="s">
        <v>164</v>
      </c>
      <c r="E213" s="224" t="s">
        <v>312</v>
      </c>
      <c r="F213" s="225" t="s">
        <v>313</v>
      </c>
      <c r="G213" s="226" t="s">
        <v>238</v>
      </c>
      <c r="H213" s="227">
        <v>142.42699999999999</v>
      </c>
      <c r="I213" s="228"/>
      <c r="J213" s="229">
        <f>ROUND(I213*H213,2)</f>
        <v>0</v>
      </c>
      <c r="K213" s="225" t="s">
        <v>168</v>
      </c>
      <c r="L213" s="73"/>
      <c r="M213" s="230" t="s">
        <v>37</v>
      </c>
      <c r="N213" s="231" t="s">
        <v>51</v>
      </c>
      <c r="O213" s="48"/>
      <c r="P213" s="232">
        <f>O213*H213</f>
        <v>0</v>
      </c>
      <c r="Q213" s="232">
        <v>0</v>
      </c>
      <c r="R213" s="232">
        <f>Q213*H213</f>
        <v>0</v>
      </c>
      <c r="S213" s="232">
        <v>0</v>
      </c>
      <c r="T213" s="233">
        <f>S213*H213</f>
        <v>0</v>
      </c>
      <c r="AR213" s="24" t="s">
        <v>169</v>
      </c>
      <c r="AT213" s="24" t="s">
        <v>164</v>
      </c>
      <c r="AU213" s="24" t="s">
        <v>90</v>
      </c>
      <c r="AY213" s="24" t="s">
        <v>162</v>
      </c>
      <c r="BE213" s="234">
        <f>IF(N213="základní",J213,0)</f>
        <v>0</v>
      </c>
      <c r="BF213" s="234">
        <f>IF(N213="snížená",J213,0)</f>
        <v>0</v>
      </c>
      <c r="BG213" s="234">
        <f>IF(N213="zákl. přenesená",J213,0)</f>
        <v>0</v>
      </c>
      <c r="BH213" s="234">
        <f>IF(N213="sníž. přenesená",J213,0)</f>
        <v>0</v>
      </c>
      <c r="BI213" s="234">
        <f>IF(N213="nulová",J213,0)</f>
        <v>0</v>
      </c>
      <c r="BJ213" s="24" t="s">
        <v>88</v>
      </c>
      <c r="BK213" s="234">
        <f>ROUND(I213*H213,2)</f>
        <v>0</v>
      </c>
      <c r="BL213" s="24" t="s">
        <v>169</v>
      </c>
      <c r="BM213" s="24" t="s">
        <v>314</v>
      </c>
    </row>
    <row r="214" s="1" customFormat="1">
      <c r="B214" s="47"/>
      <c r="C214" s="75"/>
      <c r="D214" s="235" t="s">
        <v>171</v>
      </c>
      <c r="E214" s="75"/>
      <c r="F214" s="236" t="s">
        <v>315</v>
      </c>
      <c r="G214" s="75"/>
      <c r="H214" s="75"/>
      <c r="I214" s="193"/>
      <c r="J214" s="75"/>
      <c r="K214" s="75"/>
      <c r="L214" s="73"/>
      <c r="M214" s="237"/>
      <c r="N214" s="48"/>
      <c r="O214" s="48"/>
      <c r="P214" s="48"/>
      <c r="Q214" s="48"/>
      <c r="R214" s="48"/>
      <c r="S214" s="48"/>
      <c r="T214" s="96"/>
      <c r="AT214" s="24" t="s">
        <v>171</v>
      </c>
      <c r="AU214" s="24" t="s">
        <v>90</v>
      </c>
    </row>
    <row r="215" s="11" customFormat="1">
      <c r="B215" s="238"/>
      <c r="C215" s="239"/>
      <c r="D215" s="235" t="s">
        <v>173</v>
      </c>
      <c r="E215" s="240" t="s">
        <v>37</v>
      </c>
      <c r="F215" s="241" t="s">
        <v>316</v>
      </c>
      <c r="G215" s="239"/>
      <c r="H215" s="242">
        <v>142.42699999999999</v>
      </c>
      <c r="I215" s="243"/>
      <c r="J215" s="239"/>
      <c r="K215" s="239"/>
      <c r="L215" s="244"/>
      <c r="M215" s="245"/>
      <c r="N215" s="246"/>
      <c r="O215" s="246"/>
      <c r="P215" s="246"/>
      <c r="Q215" s="246"/>
      <c r="R215" s="246"/>
      <c r="S215" s="246"/>
      <c r="T215" s="247"/>
      <c r="AT215" s="248" t="s">
        <v>173</v>
      </c>
      <c r="AU215" s="248" t="s">
        <v>90</v>
      </c>
      <c r="AV215" s="11" t="s">
        <v>90</v>
      </c>
      <c r="AW215" s="11" t="s">
        <v>43</v>
      </c>
      <c r="AX215" s="11" t="s">
        <v>88</v>
      </c>
      <c r="AY215" s="248" t="s">
        <v>162</v>
      </c>
    </row>
    <row r="216" s="1" customFormat="1" ht="38.25" customHeight="1">
      <c r="B216" s="47"/>
      <c r="C216" s="223" t="s">
        <v>317</v>
      </c>
      <c r="D216" s="223" t="s">
        <v>164</v>
      </c>
      <c r="E216" s="224" t="s">
        <v>318</v>
      </c>
      <c r="F216" s="225" t="s">
        <v>319</v>
      </c>
      <c r="G216" s="226" t="s">
        <v>238</v>
      </c>
      <c r="H216" s="227">
        <v>201.08699999999999</v>
      </c>
      <c r="I216" s="228"/>
      <c r="J216" s="229">
        <f>ROUND(I216*H216,2)</f>
        <v>0</v>
      </c>
      <c r="K216" s="225" t="s">
        <v>168</v>
      </c>
      <c r="L216" s="73"/>
      <c r="M216" s="230" t="s">
        <v>37</v>
      </c>
      <c r="N216" s="231" t="s">
        <v>51</v>
      </c>
      <c r="O216" s="48"/>
      <c r="P216" s="232">
        <f>O216*H216</f>
        <v>0</v>
      </c>
      <c r="Q216" s="232">
        <v>0</v>
      </c>
      <c r="R216" s="232">
        <f>Q216*H216</f>
        <v>0</v>
      </c>
      <c r="S216" s="232">
        <v>0</v>
      </c>
      <c r="T216" s="233">
        <f>S216*H216</f>
        <v>0</v>
      </c>
      <c r="AR216" s="24" t="s">
        <v>169</v>
      </c>
      <c r="AT216" s="24" t="s">
        <v>164</v>
      </c>
      <c r="AU216" s="24" t="s">
        <v>90</v>
      </c>
      <c r="AY216" s="24" t="s">
        <v>162</v>
      </c>
      <c r="BE216" s="234">
        <f>IF(N216="základní",J216,0)</f>
        <v>0</v>
      </c>
      <c r="BF216" s="234">
        <f>IF(N216="snížená",J216,0)</f>
        <v>0</v>
      </c>
      <c r="BG216" s="234">
        <f>IF(N216="zákl. přenesená",J216,0)</f>
        <v>0</v>
      </c>
      <c r="BH216" s="234">
        <f>IF(N216="sníž. přenesená",J216,0)</f>
        <v>0</v>
      </c>
      <c r="BI216" s="234">
        <f>IF(N216="nulová",J216,0)</f>
        <v>0</v>
      </c>
      <c r="BJ216" s="24" t="s">
        <v>88</v>
      </c>
      <c r="BK216" s="234">
        <f>ROUND(I216*H216,2)</f>
        <v>0</v>
      </c>
      <c r="BL216" s="24" t="s">
        <v>169</v>
      </c>
      <c r="BM216" s="24" t="s">
        <v>320</v>
      </c>
    </row>
    <row r="217" s="1" customFormat="1">
      <c r="B217" s="47"/>
      <c r="C217" s="75"/>
      <c r="D217" s="235" t="s">
        <v>171</v>
      </c>
      <c r="E217" s="75"/>
      <c r="F217" s="236" t="s">
        <v>315</v>
      </c>
      <c r="G217" s="75"/>
      <c r="H217" s="75"/>
      <c r="I217" s="193"/>
      <c r="J217" s="75"/>
      <c r="K217" s="75"/>
      <c r="L217" s="73"/>
      <c r="M217" s="237"/>
      <c r="N217" s="48"/>
      <c r="O217" s="48"/>
      <c r="P217" s="48"/>
      <c r="Q217" s="48"/>
      <c r="R217" s="48"/>
      <c r="S217" s="48"/>
      <c r="T217" s="96"/>
      <c r="AT217" s="24" t="s">
        <v>171</v>
      </c>
      <c r="AU217" s="24" t="s">
        <v>90</v>
      </c>
    </row>
    <row r="218" s="11" customFormat="1">
      <c r="B218" s="238"/>
      <c r="C218" s="239"/>
      <c r="D218" s="235" t="s">
        <v>173</v>
      </c>
      <c r="E218" s="240" t="s">
        <v>37</v>
      </c>
      <c r="F218" s="241" t="s">
        <v>321</v>
      </c>
      <c r="G218" s="239"/>
      <c r="H218" s="242">
        <v>272.30099999999999</v>
      </c>
      <c r="I218" s="243"/>
      <c r="J218" s="239"/>
      <c r="K218" s="239"/>
      <c r="L218" s="244"/>
      <c r="M218" s="245"/>
      <c r="N218" s="246"/>
      <c r="O218" s="246"/>
      <c r="P218" s="246"/>
      <c r="Q218" s="246"/>
      <c r="R218" s="246"/>
      <c r="S218" s="246"/>
      <c r="T218" s="247"/>
      <c r="AT218" s="248" t="s">
        <v>173</v>
      </c>
      <c r="AU218" s="248" t="s">
        <v>90</v>
      </c>
      <c r="AV218" s="11" t="s">
        <v>90</v>
      </c>
      <c r="AW218" s="11" t="s">
        <v>43</v>
      </c>
      <c r="AX218" s="11" t="s">
        <v>80</v>
      </c>
      <c r="AY218" s="248" t="s">
        <v>162</v>
      </c>
    </row>
    <row r="219" s="11" customFormat="1">
      <c r="B219" s="238"/>
      <c r="C219" s="239"/>
      <c r="D219" s="235" t="s">
        <v>173</v>
      </c>
      <c r="E219" s="240" t="s">
        <v>37</v>
      </c>
      <c r="F219" s="241" t="s">
        <v>322</v>
      </c>
      <c r="G219" s="239"/>
      <c r="H219" s="242">
        <v>-71.213999999999999</v>
      </c>
      <c r="I219" s="243"/>
      <c r="J219" s="239"/>
      <c r="K219" s="239"/>
      <c r="L219" s="244"/>
      <c r="M219" s="245"/>
      <c r="N219" s="246"/>
      <c r="O219" s="246"/>
      <c r="P219" s="246"/>
      <c r="Q219" s="246"/>
      <c r="R219" s="246"/>
      <c r="S219" s="246"/>
      <c r="T219" s="247"/>
      <c r="AT219" s="248" t="s">
        <v>173</v>
      </c>
      <c r="AU219" s="248" t="s">
        <v>90</v>
      </c>
      <c r="AV219" s="11" t="s">
        <v>90</v>
      </c>
      <c r="AW219" s="11" t="s">
        <v>43</v>
      </c>
      <c r="AX219" s="11" t="s">
        <v>80</v>
      </c>
      <c r="AY219" s="248" t="s">
        <v>162</v>
      </c>
    </row>
    <row r="220" s="12" customFormat="1">
      <c r="B220" s="249"/>
      <c r="C220" s="250"/>
      <c r="D220" s="235" t="s">
        <v>173</v>
      </c>
      <c r="E220" s="251" t="s">
        <v>37</v>
      </c>
      <c r="F220" s="252" t="s">
        <v>180</v>
      </c>
      <c r="G220" s="250"/>
      <c r="H220" s="253">
        <v>201.08699999999999</v>
      </c>
      <c r="I220" s="254"/>
      <c r="J220" s="250"/>
      <c r="K220" s="250"/>
      <c r="L220" s="255"/>
      <c r="M220" s="256"/>
      <c r="N220" s="257"/>
      <c r="O220" s="257"/>
      <c r="P220" s="257"/>
      <c r="Q220" s="257"/>
      <c r="R220" s="257"/>
      <c r="S220" s="257"/>
      <c r="T220" s="258"/>
      <c r="AT220" s="259" t="s">
        <v>173</v>
      </c>
      <c r="AU220" s="259" t="s">
        <v>90</v>
      </c>
      <c r="AV220" s="12" t="s">
        <v>169</v>
      </c>
      <c r="AW220" s="12" t="s">
        <v>43</v>
      </c>
      <c r="AX220" s="12" t="s">
        <v>88</v>
      </c>
      <c r="AY220" s="259" t="s">
        <v>162</v>
      </c>
    </row>
    <row r="221" s="1" customFormat="1" ht="25.5" customHeight="1">
      <c r="B221" s="47"/>
      <c r="C221" s="223" t="s">
        <v>323</v>
      </c>
      <c r="D221" s="223" t="s">
        <v>164</v>
      </c>
      <c r="E221" s="224" t="s">
        <v>324</v>
      </c>
      <c r="F221" s="225" t="s">
        <v>325</v>
      </c>
      <c r="G221" s="226" t="s">
        <v>238</v>
      </c>
      <c r="H221" s="227">
        <v>71.213999999999999</v>
      </c>
      <c r="I221" s="228"/>
      <c r="J221" s="229">
        <f>ROUND(I221*H221,2)</f>
        <v>0</v>
      </c>
      <c r="K221" s="225" t="s">
        <v>168</v>
      </c>
      <c r="L221" s="73"/>
      <c r="M221" s="230" t="s">
        <v>37</v>
      </c>
      <c r="N221" s="231" t="s">
        <v>51</v>
      </c>
      <c r="O221" s="48"/>
      <c r="P221" s="232">
        <f>O221*H221</f>
        <v>0</v>
      </c>
      <c r="Q221" s="232">
        <v>0</v>
      </c>
      <c r="R221" s="232">
        <f>Q221*H221</f>
        <v>0</v>
      </c>
      <c r="S221" s="232">
        <v>0</v>
      </c>
      <c r="T221" s="233">
        <f>S221*H221</f>
        <v>0</v>
      </c>
      <c r="AR221" s="24" t="s">
        <v>169</v>
      </c>
      <c r="AT221" s="24" t="s">
        <v>164</v>
      </c>
      <c r="AU221" s="24" t="s">
        <v>90</v>
      </c>
      <c r="AY221" s="24" t="s">
        <v>162</v>
      </c>
      <c r="BE221" s="234">
        <f>IF(N221="základní",J221,0)</f>
        <v>0</v>
      </c>
      <c r="BF221" s="234">
        <f>IF(N221="snížená",J221,0)</f>
        <v>0</v>
      </c>
      <c r="BG221" s="234">
        <f>IF(N221="zákl. přenesená",J221,0)</f>
        <v>0</v>
      </c>
      <c r="BH221" s="234">
        <f>IF(N221="sníž. přenesená",J221,0)</f>
        <v>0</v>
      </c>
      <c r="BI221" s="234">
        <f>IF(N221="nulová",J221,0)</f>
        <v>0</v>
      </c>
      <c r="BJ221" s="24" t="s">
        <v>88</v>
      </c>
      <c r="BK221" s="234">
        <f>ROUND(I221*H221,2)</f>
        <v>0</v>
      </c>
      <c r="BL221" s="24" t="s">
        <v>169</v>
      </c>
      <c r="BM221" s="24" t="s">
        <v>326</v>
      </c>
    </row>
    <row r="222" s="1" customFormat="1">
      <c r="B222" s="47"/>
      <c r="C222" s="75"/>
      <c r="D222" s="235" t="s">
        <v>171</v>
      </c>
      <c r="E222" s="75"/>
      <c r="F222" s="236" t="s">
        <v>327</v>
      </c>
      <c r="G222" s="75"/>
      <c r="H222" s="75"/>
      <c r="I222" s="193"/>
      <c r="J222" s="75"/>
      <c r="K222" s="75"/>
      <c r="L222" s="73"/>
      <c r="M222" s="237"/>
      <c r="N222" s="48"/>
      <c r="O222" s="48"/>
      <c r="P222" s="48"/>
      <c r="Q222" s="48"/>
      <c r="R222" s="48"/>
      <c r="S222" s="48"/>
      <c r="T222" s="96"/>
      <c r="AT222" s="24" t="s">
        <v>171</v>
      </c>
      <c r="AU222" s="24" t="s">
        <v>90</v>
      </c>
    </row>
    <row r="223" s="11" customFormat="1">
      <c r="B223" s="238"/>
      <c r="C223" s="239"/>
      <c r="D223" s="235" t="s">
        <v>173</v>
      </c>
      <c r="E223" s="240" t="s">
        <v>37</v>
      </c>
      <c r="F223" s="241" t="s">
        <v>328</v>
      </c>
      <c r="G223" s="239"/>
      <c r="H223" s="242">
        <v>71.213999999999999</v>
      </c>
      <c r="I223" s="243"/>
      <c r="J223" s="239"/>
      <c r="K223" s="239"/>
      <c r="L223" s="244"/>
      <c r="M223" s="245"/>
      <c r="N223" s="246"/>
      <c r="O223" s="246"/>
      <c r="P223" s="246"/>
      <c r="Q223" s="246"/>
      <c r="R223" s="246"/>
      <c r="S223" s="246"/>
      <c r="T223" s="247"/>
      <c r="AT223" s="248" t="s">
        <v>173</v>
      </c>
      <c r="AU223" s="248" t="s">
        <v>90</v>
      </c>
      <c r="AV223" s="11" t="s">
        <v>90</v>
      </c>
      <c r="AW223" s="11" t="s">
        <v>43</v>
      </c>
      <c r="AX223" s="11" t="s">
        <v>88</v>
      </c>
      <c r="AY223" s="248" t="s">
        <v>162</v>
      </c>
    </row>
    <row r="224" s="1" customFormat="1" ht="16.5" customHeight="1">
      <c r="B224" s="47"/>
      <c r="C224" s="223" t="s">
        <v>329</v>
      </c>
      <c r="D224" s="223" t="s">
        <v>164</v>
      </c>
      <c r="E224" s="224" t="s">
        <v>330</v>
      </c>
      <c r="F224" s="225" t="s">
        <v>331</v>
      </c>
      <c r="G224" s="226" t="s">
        <v>238</v>
      </c>
      <c r="H224" s="227">
        <v>272.30099999999999</v>
      </c>
      <c r="I224" s="228"/>
      <c r="J224" s="229">
        <f>ROUND(I224*H224,2)</f>
        <v>0</v>
      </c>
      <c r="K224" s="225" t="s">
        <v>168</v>
      </c>
      <c r="L224" s="73"/>
      <c r="M224" s="230" t="s">
        <v>37</v>
      </c>
      <c r="N224" s="231" t="s">
        <v>51</v>
      </c>
      <c r="O224" s="48"/>
      <c r="P224" s="232">
        <f>O224*H224</f>
        <v>0</v>
      </c>
      <c r="Q224" s="232">
        <v>0</v>
      </c>
      <c r="R224" s="232">
        <f>Q224*H224</f>
        <v>0</v>
      </c>
      <c r="S224" s="232">
        <v>0</v>
      </c>
      <c r="T224" s="233">
        <f>S224*H224</f>
        <v>0</v>
      </c>
      <c r="AR224" s="24" t="s">
        <v>169</v>
      </c>
      <c r="AT224" s="24" t="s">
        <v>164</v>
      </c>
      <c r="AU224" s="24" t="s">
        <v>90</v>
      </c>
      <c r="AY224" s="24" t="s">
        <v>162</v>
      </c>
      <c r="BE224" s="234">
        <f>IF(N224="základní",J224,0)</f>
        <v>0</v>
      </c>
      <c r="BF224" s="234">
        <f>IF(N224="snížená",J224,0)</f>
        <v>0</v>
      </c>
      <c r="BG224" s="234">
        <f>IF(N224="zákl. přenesená",J224,0)</f>
        <v>0</v>
      </c>
      <c r="BH224" s="234">
        <f>IF(N224="sníž. přenesená",J224,0)</f>
        <v>0</v>
      </c>
      <c r="BI224" s="234">
        <f>IF(N224="nulová",J224,0)</f>
        <v>0</v>
      </c>
      <c r="BJ224" s="24" t="s">
        <v>88</v>
      </c>
      <c r="BK224" s="234">
        <f>ROUND(I224*H224,2)</f>
        <v>0</v>
      </c>
      <c r="BL224" s="24" t="s">
        <v>169</v>
      </c>
      <c r="BM224" s="24" t="s">
        <v>332</v>
      </c>
    </row>
    <row r="225" s="1" customFormat="1">
      <c r="B225" s="47"/>
      <c r="C225" s="75"/>
      <c r="D225" s="235" t="s">
        <v>171</v>
      </c>
      <c r="E225" s="75"/>
      <c r="F225" s="236" t="s">
        <v>333</v>
      </c>
      <c r="G225" s="75"/>
      <c r="H225" s="75"/>
      <c r="I225" s="193"/>
      <c r="J225" s="75"/>
      <c r="K225" s="75"/>
      <c r="L225" s="73"/>
      <c r="M225" s="237"/>
      <c r="N225" s="48"/>
      <c r="O225" s="48"/>
      <c r="P225" s="48"/>
      <c r="Q225" s="48"/>
      <c r="R225" s="48"/>
      <c r="S225" s="48"/>
      <c r="T225" s="96"/>
      <c r="AT225" s="24" t="s">
        <v>171</v>
      </c>
      <c r="AU225" s="24" t="s">
        <v>90</v>
      </c>
    </row>
    <row r="226" s="11" customFormat="1">
      <c r="B226" s="238"/>
      <c r="C226" s="239"/>
      <c r="D226" s="235" t="s">
        <v>173</v>
      </c>
      <c r="E226" s="240" t="s">
        <v>37</v>
      </c>
      <c r="F226" s="241" t="s">
        <v>321</v>
      </c>
      <c r="G226" s="239"/>
      <c r="H226" s="242">
        <v>272.30099999999999</v>
      </c>
      <c r="I226" s="243"/>
      <c r="J226" s="239"/>
      <c r="K226" s="239"/>
      <c r="L226" s="244"/>
      <c r="M226" s="245"/>
      <c r="N226" s="246"/>
      <c r="O226" s="246"/>
      <c r="P226" s="246"/>
      <c r="Q226" s="246"/>
      <c r="R226" s="246"/>
      <c r="S226" s="246"/>
      <c r="T226" s="247"/>
      <c r="AT226" s="248" t="s">
        <v>173</v>
      </c>
      <c r="AU226" s="248" t="s">
        <v>90</v>
      </c>
      <c r="AV226" s="11" t="s">
        <v>90</v>
      </c>
      <c r="AW226" s="11" t="s">
        <v>43</v>
      </c>
      <c r="AX226" s="11" t="s">
        <v>88</v>
      </c>
      <c r="AY226" s="248" t="s">
        <v>162</v>
      </c>
    </row>
    <row r="227" s="1" customFormat="1" ht="16.5" customHeight="1">
      <c r="B227" s="47"/>
      <c r="C227" s="223" t="s">
        <v>334</v>
      </c>
      <c r="D227" s="223" t="s">
        <v>164</v>
      </c>
      <c r="E227" s="224" t="s">
        <v>335</v>
      </c>
      <c r="F227" s="225" t="s">
        <v>336</v>
      </c>
      <c r="G227" s="226" t="s">
        <v>337</v>
      </c>
      <c r="H227" s="227">
        <v>361.95699999999999</v>
      </c>
      <c r="I227" s="228"/>
      <c r="J227" s="229">
        <f>ROUND(I227*H227,2)</f>
        <v>0</v>
      </c>
      <c r="K227" s="225" t="s">
        <v>168</v>
      </c>
      <c r="L227" s="73"/>
      <c r="M227" s="230" t="s">
        <v>37</v>
      </c>
      <c r="N227" s="231" t="s">
        <v>51</v>
      </c>
      <c r="O227" s="48"/>
      <c r="P227" s="232">
        <f>O227*H227</f>
        <v>0</v>
      </c>
      <c r="Q227" s="232">
        <v>0</v>
      </c>
      <c r="R227" s="232">
        <f>Q227*H227</f>
        <v>0</v>
      </c>
      <c r="S227" s="232">
        <v>0</v>
      </c>
      <c r="T227" s="233">
        <f>S227*H227</f>
        <v>0</v>
      </c>
      <c r="AR227" s="24" t="s">
        <v>169</v>
      </c>
      <c r="AT227" s="24" t="s">
        <v>164</v>
      </c>
      <c r="AU227" s="24" t="s">
        <v>90</v>
      </c>
      <c r="AY227" s="24" t="s">
        <v>162</v>
      </c>
      <c r="BE227" s="234">
        <f>IF(N227="základní",J227,0)</f>
        <v>0</v>
      </c>
      <c r="BF227" s="234">
        <f>IF(N227="snížená",J227,0)</f>
        <v>0</v>
      </c>
      <c r="BG227" s="234">
        <f>IF(N227="zákl. přenesená",J227,0)</f>
        <v>0</v>
      </c>
      <c r="BH227" s="234">
        <f>IF(N227="sníž. přenesená",J227,0)</f>
        <v>0</v>
      </c>
      <c r="BI227" s="234">
        <f>IF(N227="nulová",J227,0)</f>
        <v>0</v>
      </c>
      <c r="BJ227" s="24" t="s">
        <v>88</v>
      </c>
      <c r="BK227" s="234">
        <f>ROUND(I227*H227,2)</f>
        <v>0</v>
      </c>
      <c r="BL227" s="24" t="s">
        <v>169</v>
      </c>
      <c r="BM227" s="24" t="s">
        <v>338</v>
      </c>
    </row>
    <row r="228" s="1" customFormat="1">
      <c r="B228" s="47"/>
      <c r="C228" s="75"/>
      <c r="D228" s="235" t="s">
        <v>171</v>
      </c>
      <c r="E228" s="75"/>
      <c r="F228" s="236" t="s">
        <v>333</v>
      </c>
      <c r="G228" s="75"/>
      <c r="H228" s="75"/>
      <c r="I228" s="193"/>
      <c r="J228" s="75"/>
      <c r="K228" s="75"/>
      <c r="L228" s="73"/>
      <c r="M228" s="237"/>
      <c r="N228" s="48"/>
      <c r="O228" s="48"/>
      <c r="P228" s="48"/>
      <c r="Q228" s="48"/>
      <c r="R228" s="48"/>
      <c r="S228" s="48"/>
      <c r="T228" s="96"/>
      <c r="AT228" s="24" t="s">
        <v>171</v>
      </c>
      <c r="AU228" s="24" t="s">
        <v>90</v>
      </c>
    </row>
    <row r="229" s="11" customFormat="1">
      <c r="B229" s="238"/>
      <c r="C229" s="239"/>
      <c r="D229" s="235" t="s">
        <v>173</v>
      </c>
      <c r="E229" s="240" t="s">
        <v>37</v>
      </c>
      <c r="F229" s="241" t="s">
        <v>321</v>
      </c>
      <c r="G229" s="239"/>
      <c r="H229" s="242">
        <v>272.30099999999999</v>
      </c>
      <c r="I229" s="243"/>
      <c r="J229" s="239"/>
      <c r="K229" s="239"/>
      <c r="L229" s="244"/>
      <c r="M229" s="245"/>
      <c r="N229" s="246"/>
      <c r="O229" s="246"/>
      <c r="P229" s="246"/>
      <c r="Q229" s="246"/>
      <c r="R229" s="246"/>
      <c r="S229" s="246"/>
      <c r="T229" s="247"/>
      <c r="AT229" s="248" t="s">
        <v>173</v>
      </c>
      <c r="AU229" s="248" t="s">
        <v>90</v>
      </c>
      <c r="AV229" s="11" t="s">
        <v>90</v>
      </c>
      <c r="AW229" s="11" t="s">
        <v>43</v>
      </c>
      <c r="AX229" s="11" t="s">
        <v>80</v>
      </c>
      <c r="AY229" s="248" t="s">
        <v>162</v>
      </c>
    </row>
    <row r="230" s="11" customFormat="1">
      <c r="B230" s="238"/>
      <c r="C230" s="239"/>
      <c r="D230" s="235" t="s">
        <v>173</v>
      </c>
      <c r="E230" s="240" t="s">
        <v>37</v>
      </c>
      <c r="F230" s="241" t="s">
        <v>322</v>
      </c>
      <c r="G230" s="239"/>
      <c r="H230" s="242">
        <v>-71.213999999999999</v>
      </c>
      <c r="I230" s="243"/>
      <c r="J230" s="239"/>
      <c r="K230" s="239"/>
      <c r="L230" s="244"/>
      <c r="M230" s="245"/>
      <c r="N230" s="246"/>
      <c r="O230" s="246"/>
      <c r="P230" s="246"/>
      <c r="Q230" s="246"/>
      <c r="R230" s="246"/>
      <c r="S230" s="246"/>
      <c r="T230" s="247"/>
      <c r="AT230" s="248" t="s">
        <v>173</v>
      </c>
      <c r="AU230" s="248" t="s">
        <v>90</v>
      </c>
      <c r="AV230" s="11" t="s">
        <v>90</v>
      </c>
      <c r="AW230" s="11" t="s">
        <v>43</v>
      </c>
      <c r="AX230" s="11" t="s">
        <v>80</v>
      </c>
      <c r="AY230" s="248" t="s">
        <v>162</v>
      </c>
    </row>
    <row r="231" s="12" customFormat="1">
      <c r="B231" s="249"/>
      <c r="C231" s="250"/>
      <c r="D231" s="235" t="s">
        <v>173</v>
      </c>
      <c r="E231" s="251" t="s">
        <v>37</v>
      </c>
      <c r="F231" s="252" t="s">
        <v>180</v>
      </c>
      <c r="G231" s="250"/>
      <c r="H231" s="253">
        <v>201.08699999999999</v>
      </c>
      <c r="I231" s="254"/>
      <c r="J231" s="250"/>
      <c r="K231" s="250"/>
      <c r="L231" s="255"/>
      <c r="M231" s="256"/>
      <c r="N231" s="257"/>
      <c r="O231" s="257"/>
      <c r="P231" s="257"/>
      <c r="Q231" s="257"/>
      <c r="R231" s="257"/>
      <c r="S231" s="257"/>
      <c r="T231" s="258"/>
      <c r="AT231" s="259" t="s">
        <v>173</v>
      </c>
      <c r="AU231" s="259" t="s">
        <v>90</v>
      </c>
      <c r="AV231" s="12" t="s">
        <v>169</v>
      </c>
      <c r="AW231" s="12" t="s">
        <v>43</v>
      </c>
      <c r="AX231" s="12" t="s">
        <v>88</v>
      </c>
      <c r="AY231" s="259" t="s">
        <v>162</v>
      </c>
    </row>
    <row r="232" s="11" customFormat="1">
      <c r="B232" s="238"/>
      <c r="C232" s="239"/>
      <c r="D232" s="235" t="s">
        <v>173</v>
      </c>
      <c r="E232" s="239"/>
      <c r="F232" s="241" t="s">
        <v>339</v>
      </c>
      <c r="G232" s="239"/>
      <c r="H232" s="242">
        <v>361.95699999999999</v>
      </c>
      <c r="I232" s="243"/>
      <c r="J232" s="239"/>
      <c r="K232" s="239"/>
      <c r="L232" s="244"/>
      <c r="M232" s="245"/>
      <c r="N232" s="246"/>
      <c r="O232" s="246"/>
      <c r="P232" s="246"/>
      <c r="Q232" s="246"/>
      <c r="R232" s="246"/>
      <c r="S232" s="246"/>
      <c r="T232" s="247"/>
      <c r="AT232" s="248" t="s">
        <v>173</v>
      </c>
      <c r="AU232" s="248" t="s">
        <v>90</v>
      </c>
      <c r="AV232" s="11" t="s">
        <v>90</v>
      </c>
      <c r="AW232" s="11" t="s">
        <v>6</v>
      </c>
      <c r="AX232" s="11" t="s">
        <v>88</v>
      </c>
      <c r="AY232" s="248" t="s">
        <v>162</v>
      </c>
    </row>
    <row r="233" s="1" customFormat="1" ht="25.5" customHeight="1">
      <c r="B233" s="47"/>
      <c r="C233" s="223" t="s">
        <v>340</v>
      </c>
      <c r="D233" s="223" t="s">
        <v>164</v>
      </c>
      <c r="E233" s="224" t="s">
        <v>341</v>
      </c>
      <c r="F233" s="225" t="s">
        <v>342</v>
      </c>
      <c r="G233" s="226" t="s">
        <v>238</v>
      </c>
      <c r="H233" s="227">
        <v>142.42699999999999</v>
      </c>
      <c r="I233" s="228"/>
      <c r="J233" s="229">
        <f>ROUND(I233*H233,2)</f>
        <v>0</v>
      </c>
      <c r="K233" s="225" t="s">
        <v>168</v>
      </c>
      <c r="L233" s="73"/>
      <c r="M233" s="230" t="s">
        <v>37</v>
      </c>
      <c r="N233" s="231" t="s">
        <v>51</v>
      </c>
      <c r="O233" s="48"/>
      <c r="P233" s="232">
        <f>O233*H233</f>
        <v>0</v>
      </c>
      <c r="Q233" s="232">
        <v>0</v>
      </c>
      <c r="R233" s="232">
        <f>Q233*H233</f>
        <v>0</v>
      </c>
      <c r="S233" s="232">
        <v>0</v>
      </c>
      <c r="T233" s="233">
        <f>S233*H233</f>
        <v>0</v>
      </c>
      <c r="AR233" s="24" t="s">
        <v>169</v>
      </c>
      <c r="AT233" s="24" t="s">
        <v>164</v>
      </c>
      <c r="AU233" s="24" t="s">
        <v>90</v>
      </c>
      <c r="AY233" s="24" t="s">
        <v>162</v>
      </c>
      <c r="BE233" s="234">
        <f>IF(N233="základní",J233,0)</f>
        <v>0</v>
      </c>
      <c r="BF233" s="234">
        <f>IF(N233="snížená",J233,0)</f>
        <v>0</v>
      </c>
      <c r="BG233" s="234">
        <f>IF(N233="zákl. přenesená",J233,0)</f>
        <v>0</v>
      </c>
      <c r="BH233" s="234">
        <f>IF(N233="sníž. přenesená",J233,0)</f>
        <v>0</v>
      </c>
      <c r="BI233" s="234">
        <f>IF(N233="nulová",J233,0)</f>
        <v>0</v>
      </c>
      <c r="BJ233" s="24" t="s">
        <v>88</v>
      </c>
      <c r="BK233" s="234">
        <f>ROUND(I233*H233,2)</f>
        <v>0</v>
      </c>
      <c r="BL233" s="24" t="s">
        <v>169</v>
      </c>
      <c r="BM233" s="24" t="s">
        <v>343</v>
      </c>
    </row>
    <row r="234" s="1" customFormat="1">
      <c r="B234" s="47"/>
      <c r="C234" s="75"/>
      <c r="D234" s="235" t="s">
        <v>171</v>
      </c>
      <c r="E234" s="75"/>
      <c r="F234" s="236" t="s">
        <v>344</v>
      </c>
      <c r="G234" s="75"/>
      <c r="H234" s="75"/>
      <c r="I234" s="193"/>
      <c r="J234" s="75"/>
      <c r="K234" s="75"/>
      <c r="L234" s="73"/>
      <c r="M234" s="237"/>
      <c r="N234" s="48"/>
      <c r="O234" s="48"/>
      <c r="P234" s="48"/>
      <c r="Q234" s="48"/>
      <c r="R234" s="48"/>
      <c r="S234" s="48"/>
      <c r="T234" s="96"/>
      <c r="AT234" s="24" t="s">
        <v>171</v>
      </c>
      <c r="AU234" s="24" t="s">
        <v>90</v>
      </c>
    </row>
    <row r="235" s="11" customFormat="1">
      <c r="B235" s="238"/>
      <c r="C235" s="239"/>
      <c r="D235" s="235" t="s">
        <v>173</v>
      </c>
      <c r="E235" s="240" t="s">
        <v>37</v>
      </c>
      <c r="F235" s="241" t="s">
        <v>345</v>
      </c>
      <c r="G235" s="239"/>
      <c r="H235" s="242">
        <v>96.572999999999993</v>
      </c>
      <c r="I235" s="243"/>
      <c r="J235" s="239"/>
      <c r="K235" s="239"/>
      <c r="L235" s="244"/>
      <c r="M235" s="245"/>
      <c r="N235" s="246"/>
      <c r="O235" s="246"/>
      <c r="P235" s="246"/>
      <c r="Q235" s="246"/>
      <c r="R235" s="246"/>
      <c r="S235" s="246"/>
      <c r="T235" s="247"/>
      <c r="AT235" s="248" t="s">
        <v>173</v>
      </c>
      <c r="AU235" s="248" t="s">
        <v>90</v>
      </c>
      <c r="AV235" s="11" t="s">
        <v>90</v>
      </c>
      <c r="AW235" s="11" t="s">
        <v>43</v>
      </c>
      <c r="AX235" s="11" t="s">
        <v>80</v>
      </c>
      <c r="AY235" s="248" t="s">
        <v>162</v>
      </c>
    </row>
    <row r="236" s="11" customFormat="1">
      <c r="B236" s="238"/>
      <c r="C236" s="239"/>
      <c r="D236" s="235" t="s">
        <v>173</v>
      </c>
      <c r="E236" s="240" t="s">
        <v>37</v>
      </c>
      <c r="F236" s="241" t="s">
        <v>346</v>
      </c>
      <c r="G236" s="239"/>
      <c r="H236" s="242">
        <v>48.173000000000002</v>
      </c>
      <c r="I236" s="243"/>
      <c r="J236" s="239"/>
      <c r="K236" s="239"/>
      <c r="L236" s="244"/>
      <c r="M236" s="245"/>
      <c r="N236" s="246"/>
      <c r="O236" s="246"/>
      <c r="P236" s="246"/>
      <c r="Q236" s="246"/>
      <c r="R236" s="246"/>
      <c r="S236" s="246"/>
      <c r="T236" s="247"/>
      <c r="AT236" s="248" t="s">
        <v>173</v>
      </c>
      <c r="AU236" s="248" t="s">
        <v>90</v>
      </c>
      <c r="AV236" s="11" t="s">
        <v>90</v>
      </c>
      <c r="AW236" s="11" t="s">
        <v>43</v>
      </c>
      <c r="AX236" s="11" t="s">
        <v>80</v>
      </c>
      <c r="AY236" s="248" t="s">
        <v>162</v>
      </c>
    </row>
    <row r="237" s="14" customFormat="1">
      <c r="B237" s="270"/>
      <c r="C237" s="271"/>
      <c r="D237" s="235" t="s">
        <v>173</v>
      </c>
      <c r="E237" s="272" t="s">
        <v>37</v>
      </c>
      <c r="F237" s="273" t="s">
        <v>347</v>
      </c>
      <c r="G237" s="271"/>
      <c r="H237" s="274">
        <v>144.74600000000001</v>
      </c>
      <c r="I237" s="275"/>
      <c r="J237" s="271"/>
      <c r="K237" s="271"/>
      <c r="L237" s="276"/>
      <c r="M237" s="277"/>
      <c r="N237" s="278"/>
      <c r="O237" s="278"/>
      <c r="P237" s="278"/>
      <c r="Q237" s="278"/>
      <c r="R237" s="278"/>
      <c r="S237" s="278"/>
      <c r="T237" s="279"/>
      <c r="AT237" s="280" t="s">
        <v>173</v>
      </c>
      <c r="AU237" s="280" t="s">
        <v>90</v>
      </c>
      <c r="AV237" s="14" t="s">
        <v>185</v>
      </c>
      <c r="AW237" s="14" t="s">
        <v>43</v>
      </c>
      <c r="AX237" s="14" t="s">
        <v>80</v>
      </c>
      <c r="AY237" s="280" t="s">
        <v>162</v>
      </c>
    </row>
    <row r="238" s="13" customFormat="1">
      <c r="B238" s="260"/>
      <c r="C238" s="261"/>
      <c r="D238" s="235" t="s">
        <v>173</v>
      </c>
      <c r="E238" s="262" t="s">
        <v>37</v>
      </c>
      <c r="F238" s="263" t="s">
        <v>348</v>
      </c>
      <c r="G238" s="261"/>
      <c r="H238" s="262" t="s">
        <v>37</v>
      </c>
      <c r="I238" s="264"/>
      <c r="J238" s="261"/>
      <c r="K238" s="261"/>
      <c r="L238" s="265"/>
      <c r="M238" s="266"/>
      <c r="N238" s="267"/>
      <c r="O238" s="267"/>
      <c r="P238" s="267"/>
      <c r="Q238" s="267"/>
      <c r="R238" s="267"/>
      <c r="S238" s="267"/>
      <c r="T238" s="268"/>
      <c r="AT238" s="269" t="s">
        <v>173</v>
      </c>
      <c r="AU238" s="269" t="s">
        <v>90</v>
      </c>
      <c r="AV238" s="13" t="s">
        <v>88</v>
      </c>
      <c r="AW238" s="13" t="s">
        <v>43</v>
      </c>
      <c r="AX238" s="13" t="s">
        <v>80</v>
      </c>
      <c r="AY238" s="269" t="s">
        <v>162</v>
      </c>
    </row>
    <row r="239" s="11" customFormat="1">
      <c r="B239" s="238"/>
      <c r="C239" s="239"/>
      <c r="D239" s="235" t="s">
        <v>173</v>
      </c>
      <c r="E239" s="240" t="s">
        <v>37</v>
      </c>
      <c r="F239" s="241" t="s">
        <v>349</v>
      </c>
      <c r="G239" s="239"/>
      <c r="H239" s="242">
        <v>-0.749</v>
      </c>
      <c r="I239" s="243"/>
      <c r="J239" s="239"/>
      <c r="K239" s="239"/>
      <c r="L239" s="244"/>
      <c r="M239" s="245"/>
      <c r="N239" s="246"/>
      <c r="O239" s="246"/>
      <c r="P239" s="246"/>
      <c r="Q239" s="246"/>
      <c r="R239" s="246"/>
      <c r="S239" s="246"/>
      <c r="T239" s="247"/>
      <c r="AT239" s="248" t="s">
        <v>173</v>
      </c>
      <c r="AU239" s="248" t="s">
        <v>90</v>
      </c>
      <c r="AV239" s="11" t="s">
        <v>90</v>
      </c>
      <c r="AW239" s="11" t="s">
        <v>43</v>
      </c>
      <c r="AX239" s="11" t="s">
        <v>80</v>
      </c>
      <c r="AY239" s="248" t="s">
        <v>162</v>
      </c>
    </row>
    <row r="240" s="11" customFormat="1">
      <c r="B240" s="238"/>
      <c r="C240" s="239"/>
      <c r="D240" s="235" t="s">
        <v>173</v>
      </c>
      <c r="E240" s="240" t="s">
        <v>37</v>
      </c>
      <c r="F240" s="241" t="s">
        <v>350</v>
      </c>
      <c r="G240" s="239"/>
      <c r="H240" s="242">
        <v>-0.51900000000000002</v>
      </c>
      <c r="I240" s="243"/>
      <c r="J240" s="239"/>
      <c r="K240" s="239"/>
      <c r="L240" s="244"/>
      <c r="M240" s="245"/>
      <c r="N240" s="246"/>
      <c r="O240" s="246"/>
      <c r="P240" s="246"/>
      <c r="Q240" s="246"/>
      <c r="R240" s="246"/>
      <c r="S240" s="246"/>
      <c r="T240" s="247"/>
      <c r="AT240" s="248" t="s">
        <v>173</v>
      </c>
      <c r="AU240" s="248" t="s">
        <v>90</v>
      </c>
      <c r="AV240" s="11" t="s">
        <v>90</v>
      </c>
      <c r="AW240" s="11" t="s">
        <v>43</v>
      </c>
      <c r="AX240" s="11" t="s">
        <v>80</v>
      </c>
      <c r="AY240" s="248" t="s">
        <v>162</v>
      </c>
    </row>
    <row r="241" s="11" customFormat="1">
      <c r="B241" s="238"/>
      <c r="C241" s="239"/>
      <c r="D241" s="235" t="s">
        <v>173</v>
      </c>
      <c r="E241" s="240" t="s">
        <v>37</v>
      </c>
      <c r="F241" s="241" t="s">
        <v>351</v>
      </c>
      <c r="G241" s="239"/>
      <c r="H241" s="242">
        <v>-0.39900000000000002</v>
      </c>
      <c r="I241" s="243"/>
      <c r="J241" s="239"/>
      <c r="K241" s="239"/>
      <c r="L241" s="244"/>
      <c r="M241" s="245"/>
      <c r="N241" s="246"/>
      <c r="O241" s="246"/>
      <c r="P241" s="246"/>
      <c r="Q241" s="246"/>
      <c r="R241" s="246"/>
      <c r="S241" s="246"/>
      <c r="T241" s="247"/>
      <c r="AT241" s="248" t="s">
        <v>173</v>
      </c>
      <c r="AU241" s="248" t="s">
        <v>90</v>
      </c>
      <c r="AV241" s="11" t="s">
        <v>90</v>
      </c>
      <c r="AW241" s="11" t="s">
        <v>43</v>
      </c>
      <c r="AX241" s="11" t="s">
        <v>80</v>
      </c>
      <c r="AY241" s="248" t="s">
        <v>162</v>
      </c>
    </row>
    <row r="242" s="11" customFormat="1">
      <c r="B242" s="238"/>
      <c r="C242" s="239"/>
      <c r="D242" s="235" t="s">
        <v>173</v>
      </c>
      <c r="E242" s="240" t="s">
        <v>37</v>
      </c>
      <c r="F242" s="241" t="s">
        <v>352</v>
      </c>
      <c r="G242" s="239"/>
      <c r="H242" s="242">
        <v>-0.38600000000000001</v>
      </c>
      <c r="I242" s="243"/>
      <c r="J242" s="239"/>
      <c r="K242" s="239"/>
      <c r="L242" s="244"/>
      <c r="M242" s="245"/>
      <c r="N242" s="246"/>
      <c r="O242" s="246"/>
      <c r="P242" s="246"/>
      <c r="Q242" s="246"/>
      <c r="R242" s="246"/>
      <c r="S242" s="246"/>
      <c r="T242" s="247"/>
      <c r="AT242" s="248" t="s">
        <v>173</v>
      </c>
      <c r="AU242" s="248" t="s">
        <v>90</v>
      </c>
      <c r="AV242" s="11" t="s">
        <v>90</v>
      </c>
      <c r="AW242" s="11" t="s">
        <v>43</v>
      </c>
      <c r="AX242" s="11" t="s">
        <v>80</v>
      </c>
      <c r="AY242" s="248" t="s">
        <v>162</v>
      </c>
    </row>
    <row r="243" s="11" customFormat="1">
      <c r="B243" s="238"/>
      <c r="C243" s="239"/>
      <c r="D243" s="235" t="s">
        <v>173</v>
      </c>
      <c r="E243" s="240" t="s">
        <v>37</v>
      </c>
      <c r="F243" s="241" t="s">
        <v>353</v>
      </c>
      <c r="G243" s="239"/>
      <c r="H243" s="242">
        <v>-0.26600000000000001</v>
      </c>
      <c r="I243" s="243"/>
      <c r="J243" s="239"/>
      <c r="K243" s="239"/>
      <c r="L243" s="244"/>
      <c r="M243" s="245"/>
      <c r="N243" s="246"/>
      <c r="O243" s="246"/>
      <c r="P243" s="246"/>
      <c r="Q243" s="246"/>
      <c r="R243" s="246"/>
      <c r="S243" s="246"/>
      <c r="T243" s="247"/>
      <c r="AT243" s="248" t="s">
        <v>173</v>
      </c>
      <c r="AU243" s="248" t="s">
        <v>90</v>
      </c>
      <c r="AV243" s="11" t="s">
        <v>90</v>
      </c>
      <c r="AW243" s="11" t="s">
        <v>43</v>
      </c>
      <c r="AX243" s="11" t="s">
        <v>80</v>
      </c>
      <c r="AY243" s="248" t="s">
        <v>162</v>
      </c>
    </row>
    <row r="244" s="14" customFormat="1">
      <c r="B244" s="270"/>
      <c r="C244" s="271"/>
      <c r="D244" s="235" t="s">
        <v>173</v>
      </c>
      <c r="E244" s="272" t="s">
        <v>354</v>
      </c>
      <c r="F244" s="273" t="s">
        <v>347</v>
      </c>
      <c r="G244" s="271"/>
      <c r="H244" s="274">
        <v>-2.319</v>
      </c>
      <c r="I244" s="275"/>
      <c r="J244" s="271"/>
      <c r="K244" s="271"/>
      <c r="L244" s="276"/>
      <c r="M244" s="277"/>
      <c r="N244" s="278"/>
      <c r="O244" s="278"/>
      <c r="P244" s="278"/>
      <c r="Q244" s="278"/>
      <c r="R244" s="278"/>
      <c r="S244" s="278"/>
      <c r="T244" s="279"/>
      <c r="AT244" s="280" t="s">
        <v>173</v>
      </c>
      <c r="AU244" s="280" t="s">
        <v>90</v>
      </c>
      <c r="AV244" s="14" t="s">
        <v>185</v>
      </c>
      <c r="AW244" s="14" t="s">
        <v>43</v>
      </c>
      <c r="AX244" s="14" t="s">
        <v>80</v>
      </c>
      <c r="AY244" s="280" t="s">
        <v>162</v>
      </c>
    </row>
    <row r="245" s="12" customFormat="1">
      <c r="B245" s="249"/>
      <c r="C245" s="250"/>
      <c r="D245" s="235" t="s">
        <v>173</v>
      </c>
      <c r="E245" s="251" t="s">
        <v>126</v>
      </c>
      <c r="F245" s="252" t="s">
        <v>180</v>
      </c>
      <c r="G245" s="250"/>
      <c r="H245" s="253">
        <v>142.42699999999999</v>
      </c>
      <c r="I245" s="254"/>
      <c r="J245" s="250"/>
      <c r="K245" s="250"/>
      <c r="L245" s="255"/>
      <c r="M245" s="256"/>
      <c r="N245" s="257"/>
      <c r="O245" s="257"/>
      <c r="P245" s="257"/>
      <c r="Q245" s="257"/>
      <c r="R245" s="257"/>
      <c r="S245" s="257"/>
      <c r="T245" s="258"/>
      <c r="AT245" s="259" t="s">
        <v>173</v>
      </c>
      <c r="AU245" s="259" t="s">
        <v>90</v>
      </c>
      <c r="AV245" s="12" t="s">
        <v>169</v>
      </c>
      <c r="AW245" s="12" t="s">
        <v>43</v>
      </c>
      <c r="AX245" s="12" t="s">
        <v>88</v>
      </c>
      <c r="AY245" s="259" t="s">
        <v>162</v>
      </c>
    </row>
    <row r="246" s="1" customFormat="1" ht="16.5" customHeight="1">
      <c r="B246" s="47"/>
      <c r="C246" s="281" t="s">
        <v>355</v>
      </c>
      <c r="D246" s="281" t="s">
        <v>356</v>
      </c>
      <c r="E246" s="282" t="s">
        <v>357</v>
      </c>
      <c r="F246" s="283" t="s">
        <v>358</v>
      </c>
      <c r="G246" s="284" t="s">
        <v>337</v>
      </c>
      <c r="H246" s="285">
        <v>142.42699999999999</v>
      </c>
      <c r="I246" s="286"/>
      <c r="J246" s="287">
        <f>ROUND(I246*H246,2)</f>
        <v>0</v>
      </c>
      <c r="K246" s="283" t="s">
        <v>168</v>
      </c>
      <c r="L246" s="288"/>
      <c r="M246" s="289" t="s">
        <v>37</v>
      </c>
      <c r="N246" s="290" t="s">
        <v>51</v>
      </c>
      <c r="O246" s="48"/>
      <c r="P246" s="232">
        <f>O246*H246</f>
        <v>0</v>
      </c>
      <c r="Q246" s="232">
        <v>1</v>
      </c>
      <c r="R246" s="232">
        <f>Q246*H246</f>
        <v>142.42699999999999</v>
      </c>
      <c r="S246" s="232">
        <v>0</v>
      </c>
      <c r="T246" s="233">
        <f>S246*H246</f>
        <v>0</v>
      </c>
      <c r="AR246" s="24" t="s">
        <v>222</v>
      </c>
      <c r="AT246" s="24" t="s">
        <v>356</v>
      </c>
      <c r="AU246" s="24" t="s">
        <v>90</v>
      </c>
      <c r="AY246" s="24" t="s">
        <v>162</v>
      </c>
      <c r="BE246" s="234">
        <f>IF(N246="základní",J246,0)</f>
        <v>0</v>
      </c>
      <c r="BF246" s="234">
        <f>IF(N246="snížená",J246,0)</f>
        <v>0</v>
      </c>
      <c r="BG246" s="234">
        <f>IF(N246="zákl. přenesená",J246,0)</f>
        <v>0</v>
      </c>
      <c r="BH246" s="234">
        <f>IF(N246="sníž. přenesená",J246,0)</f>
        <v>0</v>
      </c>
      <c r="BI246" s="234">
        <f>IF(N246="nulová",J246,0)</f>
        <v>0</v>
      </c>
      <c r="BJ246" s="24" t="s">
        <v>88</v>
      </c>
      <c r="BK246" s="234">
        <f>ROUND(I246*H246,2)</f>
        <v>0</v>
      </c>
      <c r="BL246" s="24" t="s">
        <v>169</v>
      </c>
      <c r="BM246" s="24" t="s">
        <v>359</v>
      </c>
    </row>
    <row r="247" s="11" customFormat="1">
      <c r="B247" s="238"/>
      <c r="C247" s="239"/>
      <c r="D247" s="235" t="s">
        <v>173</v>
      </c>
      <c r="E247" s="239"/>
      <c r="F247" s="241" t="s">
        <v>360</v>
      </c>
      <c r="G247" s="239"/>
      <c r="H247" s="242">
        <v>142.42699999999999</v>
      </c>
      <c r="I247" s="243"/>
      <c r="J247" s="239"/>
      <c r="K247" s="239"/>
      <c r="L247" s="244"/>
      <c r="M247" s="245"/>
      <c r="N247" s="246"/>
      <c r="O247" s="246"/>
      <c r="P247" s="246"/>
      <c r="Q247" s="246"/>
      <c r="R247" s="246"/>
      <c r="S247" s="246"/>
      <c r="T247" s="247"/>
      <c r="AT247" s="248" t="s">
        <v>173</v>
      </c>
      <c r="AU247" s="248" t="s">
        <v>90</v>
      </c>
      <c r="AV247" s="11" t="s">
        <v>90</v>
      </c>
      <c r="AW247" s="11" t="s">
        <v>6</v>
      </c>
      <c r="AX247" s="11" t="s">
        <v>88</v>
      </c>
      <c r="AY247" s="248" t="s">
        <v>162</v>
      </c>
    </row>
    <row r="248" s="1" customFormat="1" ht="38.25" customHeight="1">
      <c r="B248" s="47"/>
      <c r="C248" s="223" t="s">
        <v>361</v>
      </c>
      <c r="D248" s="223" t="s">
        <v>164</v>
      </c>
      <c r="E248" s="224" t="s">
        <v>362</v>
      </c>
      <c r="F248" s="225" t="s">
        <v>363</v>
      </c>
      <c r="G248" s="226" t="s">
        <v>238</v>
      </c>
      <c r="H248" s="227">
        <v>146.673</v>
      </c>
      <c r="I248" s="228"/>
      <c r="J248" s="229">
        <f>ROUND(I248*H248,2)</f>
        <v>0</v>
      </c>
      <c r="K248" s="225" t="s">
        <v>168</v>
      </c>
      <c r="L248" s="73"/>
      <c r="M248" s="230" t="s">
        <v>37</v>
      </c>
      <c r="N248" s="231" t="s">
        <v>51</v>
      </c>
      <c r="O248" s="48"/>
      <c r="P248" s="232">
        <f>O248*H248</f>
        <v>0</v>
      </c>
      <c r="Q248" s="232">
        <v>0</v>
      </c>
      <c r="R248" s="232">
        <f>Q248*H248</f>
        <v>0</v>
      </c>
      <c r="S248" s="232">
        <v>0</v>
      </c>
      <c r="T248" s="233">
        <f>S248*H248</f>
        <v>0</v>
      </c>
      <c r="AR248" s="24" t="s">
        <v>169</v>
      </c>
      <c r="AT248" s="24" t="s">
        <v>164</v>
      </c>
      <c r="AU248" s="24" t="s">
        <v>90</v>
      </c>
      <c r="AY248" s="24" t="s">
        <v>162</v>
      </c>
      <c r="BE248" s="234">
        <f>IF(N248="základní",J248,0)</f>
        <v>0</v>
      </c>
      <c r="BF248" s="234">
        <f>IF(N248="snížená",J248,0)</f>
        <v>0</v>
      </c>
      <c r="BG248" s="234">
        <f>IF(N248="zákl. přenesená",J248,0)</f>
        <v>0</v>
      </c>
      <c r="BH248" s="234">
        <f>IF(N248="sníž. přenesená",J248,0)</f>
        <v>0</v>
      </c>
      <c r="BI248" s="234">
        <f>IF(N248="nulová",J248,0)</f>
        <v>0</v>
      </c>
      <c r="BJ248" s="24" t="s">
        <v>88</v>
      </c>
      <c r="BK248" s="234">
        <f>ROUND(I248*H248,2)</f>
        <v>0</v>
      </c>
      <c r="BL248" s="24" t="s">
        <v>169</v>
      </c>
      <c r="BM248" s="24" t="s">
        <v>364</v>
      </c>
    </row>
    <row r="249" s="1" customFormat="1">
      <c r="B249" s="47"/>
      <c r="C249" s="75"/>
      <c r="D249" s="235" t="s">
        <v>171</v>
      </c>
      <c r="E249" s="75"/>
      <c r="F249" s="236" t="s">
        <v>365</v>
      </c>
      <c r="G249" s="75"/>
      <c r="H249" s="75"/>
      <c r="I249" s="193"/>
      <c r="J249" s="75"/>
      <c r="K249" s="75"/>
      <c r="L249" s="73"/>
      <c r="M249" s="237"/>
      <c r="N249" s="48"/>
      <c r="O249" s="48"/>
      <c r="P249" s="48"/>
      <c r="Q249" s="48"/>
      <c r="R249" s="48"/>
      <c r="S249" s="48"/>
      <c r="T249" s="96"/>
      <c r="AT249" s="24" t="s">
        <v>171</v>
      </c>
      <c r="AU249" s="24" t="s">
        <v>90</v>
      </c>
    </row>
    <row r="250" s="13" customFormat="1">
      <c r="B250" s="260"/>
      <c r="C250" s="261"/>
      <c r="D250" s="235" t="s">
        <v>173</v>
      </c>
      <c r="E250" s="262" t="s">
        <v>37</v>
      </c>
      <c r="F250" s="263" t="s">
        <v>253</v>
      </c>
      <c r="G250" s="261"/>
      <c r="H250" s="262" t="s">
        <v>37</v>
      </c>
      <c r="I250" s="264"/>
      <c r="J250" s="261"/>
      <c r="K250" s="261"/>
      <c r="L250" s="265"/>
      <c r="M250" s="266"/>
      <c r="N250" s="267"/>
      <c r="O250" s="267"/>
      <c r="P250" s="267"/>
      <c r="Q250" s="267"/>
      <c r="R250" s="267"/>
      <c r="S250" s="267"/>
      <c r="T250" s="268"/>
      <c r="AT250" s="269" t="s">
        <v>173</v>
      </c>
      <c r="AU250" s="269" t="s">
        <v>90</v>
      </c>
      <c r="AV250" s="13" t="s">
        <v>88</v>
      </c>
      <c r="AW250" s="13" t="s">
        <v>43</v>
      </c>
      <c r="AX250" s="13" t="s">
        <v>80</v>
      </c>
      <c r="AY250" s="269" t="s">
        <v>162</v>
      </c>
    </row>
    <row r="251" s="11" customFormat="1">
      <c r="B251" s="238"/>
      <c r="C251" s="239"/>
      <c r="D251" s="235" t="s">
        <v>173</v>
      </c>
      <c r="E251" s="240" t="s">
        <v>37</v>
      </c>
      <c r="F251" s="241" t="s">
        <v>366</v>
      </c>
      <c r="G251" s="239"/>
      <c r="H251" s="242">
        <v>186.66499999999999</v>
      </c>
      <c r="I251" s="243"/>
      <c r="J251" s="239"/>
      <c r="K251" s="239"/>
      <c r="L251" s="244"/>
      <c r="M251" s="245"/>
      <c r="N251" s="246"/>
      <c r="O251" s="246"/>
      <c r="P251" s="246"/>
      <c r="Q251" s="246"/>
      <c r="R251" s="246"/>
      <c r="S251" s="246"/>
      <c r="T251" s="247"/>
      <c r="AT251" s="248" t="s">
        <v>173</v>
      </c>
      <c r="AU251" s="248" t="s">
        <v>90</v>
      </c>
      <c r="AV251" s="11" t="s">
        <v>90</v>
      </c>
      <c r="AW251" s="11" t="s">
        <v>43</v>
      </c>
      <c r="AX251" s="11" t="s">
        <v>80</v>
      </c>
      <c r="AY251" s="248" t="s">
        <v>162</v>
      </c>
    </row>
    <row r="252" s="11" customFormat="1">
      <c r="B252" s="238"/>
      <c r="C252" s="239"/>
      <c r="D252" s="235" t="s">
        <v>173</v>
      </c>
      <c r="E252" s="240" t="s">
        <v>37</v>
      </c>
      <c r="F252" s="241" t="s">
        <v>367</v>
      </c>
      <c r="G252" s="239"/>
      <c r="H252" s="242">
        <v>1.458</v>
      </c>
      <c r="I252" s="243"/>
      <c r="J252" s="239"/>
      <c r="K252" s="239"/>
      <c r="L252" s="244"/>
      <c r="M252" s="245"/>
      <c r="N252" s="246"/>
      <c r="O252" s="246"/>
      <c r="P252" s="246"/>
      <c r="Q252" s="246"/>
      <c r="R252" s="246"/>
      <c r="S252" s="246"/>
      <c r="T252" s="247"/>
      <c r="AT252" s="248" t="s">
        <v>173</v>
      </c>
      <c r="AU252" s="248" t="s">
        <v>90</v>
      </c>
      <c r="AV252" s="11" t="s">
        <v>90</v>
      </c>
      <c r="AW252" s="11" t="s">
        <v>43</v>
      </c>
      <c r="AX252" s="11" t="s">
        <v>80</v>
      </c>
      <c r="AY252" s="248" t="s">
        <v>162</v>
      </c>
    </row>
    <row r="253" s="11" customFormat="1">
      <c r="B253" s="238"/>
      <c r="C253" s="239"/>
      <c r="D253" s="235" t="s">
        <v>173</v>
      </c>
      <c r="E253" s="240" t="s">
        <v>37</v>
      </c>
      <c r="F253" s="241" t="s">
        <v>368</v>
      </c>
      <c r="G253" s="239"/>
      <c r="H253" s="242">
        <v>1.458</v>
      </c>
      <c r="I253" s="243"/>
      <c r="J253" s="239"/>
      <c r="K253" s="239"/>
      <c r="L253" s="244"/>
      <c r="M253" s="245"/>
      <c r="N253" s="246"/>
      <c r="O253" s="246"/>
      <c r="P253" s="246"/>
      <c r="Q253" s="246"/>
      <c r="R253" s="246"/>
      <c r="S253" s="246"/>
      <c r="T253" s="247"/>
      <c r="AT253" s="248" t="s">
        <v>173</v>
      </c>
      <c r="AU253" s="248" t="s">
        <v>90</v>
      </c>
      <c r="AV253" s="11" t="s">
        <v>90</v>
      </c>
      <c r="AW253" s="11" t="s">
        <v>43</v>
      </c>
      <c r="AX253" s="11" t="s">
        <v>80</v>
      </c>
      <c r="AY253" s="248" t="s">
        <v>162</v>
      </c>
    </row>
    <row r="254" s="11" customFormat="1">
      <c r="B254" s="238"/>
      <c r="C254" s="239"/>
      <c r="D254" s="235" t="s">
        <v>173</v>
      </c>
      <c r="E254" s="240" t="s">
        <v>37</v>
      </c>
      <c r="F254" s="241" t="s">
        <v>369</v>
      </c>
      <c r="G254" s="239"/>
      <c r="H254" s="242">
        <v>1.458</v>
      </c>
      <c r="I254" s="243"/>
      <c r="J254" s="239"/>
      <c r="K254" s="239"/>
      <c r="L254" s="244"/>
      <c r="M254" s="245"/>
      <c r="N254" s="246"/>
      <c r="O254" s="246"/>
      <c r="P254" s="246"/>
      <c r="Q254" s="246"/>
      <c r="R254" s="246"/>
      <c r="S254" s="246"/>
      <c r="T254" s="247"/>
      <c r="AT254" s="248" t="s">
        <v>173</v>
      </c>
      <c r="AU254" s="248" t="s">
        <v>90</v>
      </c>
      <c r="AV254" s="11" t="s">
        <v>90</v>
      </c>
      <c r="AW254" s="11" t="s">
        <v>43</v>
      </c>
      <c r="AX254" s="11" t="s">
        <v>80</v>
      </c>
      <c r="AY254" s="248" t="s">
        <v>162</v>
      </c>
    </row>
    <row r="255" s="11" customFormat="1">
      <c r="B255" s="238"/>
      <c r="C255" s="239"/>
      <c r="D255" s="235" t="s">
        <v>173</v>
      </c>
      <c r="E255" s="240" t="s">
        <v>37</v>
      </c>
      <c r="F255" s="241" t="s">
        <v>370</v>
      </c>
      <c r="G255" s="239"/>
      <c r="H255" s="242">
        <v>1.458</v>
      </c>
      <c r="I255" s="243"/>
      <c r="J255" s="239"/>
      <c r="K255" s="239"/>
      <c r="L255" s="244"/>
      <c r="M255" s="245"/>
      <c r="N255" s="246"/>
      <c r="O255" s="246"/>
      <c r="P255" s="246"/>
      <c r="Q255" s="246"/>
      <c r="R255" s="246"/>
      <c r="S255" s="246"/>
      <c r="T255" s="247"/>
      <c r="AT255" s="248" t="s">
        <v>173</v>
      </c>
      <c r="AU255" s="248" t="s">
        <v>90</v>
      </c>
      <c r="AV255" s="11" t="s">
        <v>90</v>
      </c>
      <c r="AW255" s="11" t="s">
        <v>43</v>
      </c>
      <c r="AX255" s="11" t="s">
        <v>80</v>
      </c>
      <c r="AY255" s="248" t="s">
        <v>162</v>
      </c>
    </row>
    <row r="256" s="11" customFormat="1">
      <c r="B256" s="238"/>
      <c r="C256" s="239"/>
      <c r="D256" s="235" t="s">
        <v>173</v>
      </c>
      <c r="E256" s="240" t="s">
        <v>37</v>
      </c>
      <c r="F256" s="241" t="s">
        <v>371</v>
      </c>
      <c r="G256" s="239"/>
      <c r="H256" s="242">
        <v>2.3490000000000002</v>
      </c>
      <c r="I256" s="243"/>
      <c r="J256" s="239"/>
      <c r="K256" s="239"/>
      <c r="L256" s="244"/>
      <c r="M256" s="245"/>
      <c r="N256" s="246"/>
      <c r="O256" s="246"/>
      <c r="P256" s="246"/>
      <c r="Q256" s="246"/>
      <c r="R256" s="246"/>
      <c r="S256" s="246"/>
      <c r="T256" s="247"/>
      <c r="AT256" s="248" t="s">
        <v>173</v>
      </c>
      <c r="AU256" s="248" t="s">
        <v>90</v>
      </c>
      <c r="AV256" s="11" t="s">
        <v>90</v>
      </c>
      <c r="AW256" s="11" t="s">
        <v>43</v>
      </c>
      <c r="AX256" s="11" t="s">
        <v>80</v>
      </c>
      <c r="AY256" s="248" t="s">
        <v>162</v>
      </c>
    </row>
    <row r="257" s="14" customFormat="1">
      <c r="B257" s="270"/>
      <c r="C257" s="271"/>
      <c r="D257" s="235" t="s">
        <v>173</v>
      </c>
      <c r="E257" s="272" t="s">
        <v>37</v>
      </c>
      <c r="F257" s="273" t="s">
        <v>347</v>
      </c>
      <c r="G257" s="271"/>
      <c r="H257" s="274">
        <v>194.846</v>
      </c>
      <c r="I257" s="275"/>
      <c r="J257" s="271"/>
      <c r="K257" s="271"/>
      <c r="L257" s="276"/>
      <c r="M257" s="277"/>
      <c r="N257" s="278"/>
      <c r="O257" s="278"/>
      <c r="P257" s="278"/>
      <c r="Q257" s="278"/>
      <c r="R257" s="278"/>
      <c r="S257" s="278"/>
      <c r="T257" s="279"/>
      <c r="AT257" s="280" t="s">
        <v>173</v>
      </c>
      <c r="AU257" s="280" t="s">
        <v>90</v>
      </c>
      <c r="AV257" s="14" t="s">
        <v>185</v>
      </c>
      <c r="AW257" s="14" t="s">
        <v>43</v>
      </c>
      <c r="AX257" s="14" t="s">
        <v>80</v>
      </c>
      <c r="AY257" s="280" t="s">
        <v>162</v>
      </c>
    </row>
    <row r="258" s="13" customFormat="1">
      <c r="B258" s="260"/>
      <c r="C258" s="261"/>
      <c r="D258" s="235" t="s">
        <v>173</v>
      </c>
      <c r="E258" s="262" t="s">
        <v>37</v>
      </c>
      <c r="F258" s="263" t="s">
        <v>372</v>
      </c>
      <c r="G258" s="261"/>
      <c r="H258" s="262" t="s">
        <v>37</v>
      </c>
      <c r="I258" s="264"/>
      <c r="J258" s="261"/>
      <c r="K258" s="261"/>
      <c r="L258" s="265"/>
      <c r="M258" s="266"/>
      <c r="N258" s="267"/>
      <c r="O258" s="267"/>
      <c r="P258" s="267"/>
      <c r="Q258" s="267"/>
      <c r="R258" s="267"/>
      <c r="S258" s="267"/>
      <c r="T258" s="268"/>
      <c r="AT258" s="269" t="s">
        <v>173</v>
      </c>
      <c r="AU258" s="269" t="s">
        <v>90</v>
      </c>
      <c r="AV258" s="13" t="s">
        <v>88</v>
      </c>
      <c r="AW258" s="13" t="s">
        <v>43</v>
      </c>
      <c r="AX258" s="13" t="s">
        <v>80</v>
      </c>
      <c r="AY258" s="269" t="s">
        <v>162</v>
      </c>
    </row>
    <row r="259" s="11" customFormat="1">
      <c r="B259" s="238"/>
      <c r="C259" s="239"/>
      <c r="D259" s="235" t="s">
        <v>173</v>
      </c>
      <c r="E259" s="240" t="s">
        <v>37</v>
      </c>
      <c r="F259" s="241" t="s">
        <v>373</v>
      </c>
      <c r="G259" s="239"/>
      <c r="H259" s="242">
        <v>-42.796999999999997</v>
      </c>
      <c r="I259" s="243"/>
      <c r="J259" s="239"/>
      <c r="K259" s="239"/>
      <c r="L259" s="244"/>
      <c r="M259" s="245"/>
      <c r="N259" s="246"/>
      <c r="O259" s="246"/>
      <c r="P259" s="246"/>
      <c r="Q259" s="246"/>
      <c r="R259" s="246"/>
      <c r="S259" s="246"/>
      <c r="T259" s="247"/>
      <c r="AT259" s="248" t="s">
        <v>173</v>
      </c>
      <c r="AU259" s="248" t="s">
        <v>90</v>
      </c>
      <c r="AV259" s="11" t="s">
        <v>90</v>
      </c>
      <c r="AW259" s="11" t="s">
        <v>43</v>
      </c>
      <c r="AX259" s="11" t="s">
        <v>80</v>
      </c>
      <c r="AY259" s="248" t="s">
        <v>162</v>
      </c>
    </row>
    <row r="260" s="13" customFormat="1">
      <c r="B260" s="260"/>
      <c r="C260" s="261"/>
      <c r="D260" s="235" t="s">
        <v>173</v>
      </c>
      <c r="E260" s="262" t="s">
        <v>37</v>
      </c>
      <c r="F260" s="263" t="s">
        <v>374</v>
      </c>
      <c r="G260" s="261"/>
      <c r="H260" s="262" t="s">
        <v>37</v>
      </c>
      <c r="I260" s="264"/>
      <c r="J260" s="261"/>
      <c r="K260" s="261"/>
      <c r="L260" s="265"/>
      <c r="M260" s="266"/>
      <c r="N260" s="267"/>
      <c r="O260" s="267"/>
      <c r="P260" s="267"/>
      <c r="Q260" s="267"/>
      <c r="R260" s="267"/>
      <c r="S260" s="267"/>
      <c r="T260" s="268"/>
      <c r="AT260" s="269" t="s">
        <v>173</v>
      </c>
      <c r="AU260" s="269" t="s">
        <v>90</v>
      </c>
      <c r="AV260" s="13" t="s">
        <v>88</v>
      </c>
      <c r="AW260" s="13" t="s">
        <v>43</v>
      </c>
      <c r="AX260" s="13" t="s">
        <v>80</v>
      </c>
      <c r="AY260" s="269" t="s">
        <v>162</v>
      </c>
    </row>
    <row r="261" s="11" customFormat="1">
      <c r="B261" s="238"/>
      <c r="C261" s="239"/>
      <c r="D261" s="235" t="s">
        <v>173</v>
      </c>
      <c r="E261" s="240" t="s">
        <v>37</v>
      </c>
      <c r="F261" s="241" t="s">
        <v>375</v>
      </c>
      <c r="G261" s="239"/>
      <c r="H261" s="242">
        <v>-5.3760000000000003</v>
      </c>
      <c r="I261" s="243"/>
      <c r="J261" s="239"/>
      <c r="K261" s="239"/>
      <c r="L261" s="244"/>
      <c r="M261" s="245"/>
      <c r="N261" s="246"/>
      <c r="O261" s="246"/>
      <c r="P261" s="246"/>
      <c r="Q261" s="246"/>
      <c r="R261" s="246"/>
      <c r="S261" s="246"/>
      <c r="T261" s="247"/>
      <c r="AT261" s="248" t="s">
        <v>173</v>
      </c>
      <c r="AU261" s="248" t="s">
        <v>90</v>
      </c>
      <c r="AV261" s="11" t="s">
        <v>90</v>
      </c>
      <c r="AW261" s="11" t="s">
        <v>43</v>
      </c>
      <c r="AX261" s="11" t="s">
        <v>80</v>
      </c>
      <c r="AY261" s="248" t="s">
        <v>162</v>
      </c>
    </row>
    <row r="262" s="14" customFormat="1">
      <c r="B262" s="270"/>
      <c r="C262" s="271"/>
      <c r="D262" s="235" t="s">
        <v>173</v>
      </c>
      <c r="E262" s="272" t="s">
        <v>123</v>
      </c>
      <c r="F262" s="273" t="s">
        <v>347</v>
      </c>
      <c r="G262" s="271"/>
      <c r="H262" s="274">
        <v>-48.173000000000002</v>
      </c>
      <c r="I262" s="275"/>
      <c r="J262" s="271"/>
      <c r="K262" s="271"/>
      <c r="L262" s="276"/>
      <c r="M262" s="277"/>
      <c r="N262" s="278"/>
      <c r="O262" s="278"/>
      <c r="P262" s="278"/>
      <c r="Q262" s="278"/>
      <c r="R262" s="278"/>
      <c r="S262" s="278"/>
      <c r="T262" s="279"/>
      <c r="AT262" s="280" t="s">
        <v>173</v>
      </c>
      <c r="AU262" s="280" t="s">
        <v>90</v>
      </c>
      <c r="AV262" s="14" t="s">
        <v>185</v>
      </c>
      <c r="AW262" s="14" t="s">
        <v>43</v>
      </c>
      <c r="AX262" s="14" t="s">
        <v>80</v>
      </c>
      <c r="AY262" s="280" t="s">
        <v>162</v>
      </c>
    </row>
    <row r="263" s="13" customFormat="1">
      <c r="B263" s="260"/>
      <c r="C263" s="261"/>
      <c r="D263" s="235" t="s">
        <v>173</v>
      </c>
      <c r="E263" s="262" t="s">
        <v>37</v>
      </c>
      <c r="F263" s="263" t="s">
        <v>376</v>
      </c>
      <c r="G263" s="261"/>
      <c r="H263" s="262" t="s">
        <v>37</v>
      </c>
      <c r="I263" s="264"/>
      <c r="J263" s="261"/>
      <c r="K263" s="261"/>
      <c r="L263" s="265"/>
      <c r="M263" s="266"/>
      <c r="N263" s="267"/>
      <c r="O263" s="267"/>
      <c r="P263" s="267"/>
      <c r="Q263" s="267"/>
      <c r="R263" s="267"/>
      <c r="S263" s="267"/>
      <c r="T263" s="268"/>
      <c r="AT263" s="269" t="s">
        <v>173</v>
      </c>
      <c r="AU263" s="269" t="s">
        <v>90</v>
      </c>
      <c r="AV263" s="13" t="s">
        <v>88</v>
      </c>
      <c r="AW263" s="13" t="s">
        <v>43</v>
      </c>
      <c r="AX263" s="13" t="s">
        <v>80</v>
      </c>
      <c r="AY263" s="269" t="s">
        <v>162</v>
      </c>
    </row>
    <row r="264" s="12" customFormat="1">
      <c r="B264" s="249"/>
      <c r="C264" s="250"/>
      <c r="D264" s="235" t="s">
        <v>173</v>
      </c>
      <c r="E264" s="251" t="s">
        <v>120</v>
      </c>
      <c r="F264" s="252" t="s">
        <v>180</v>
      </c>
      <c r="G264" s="250"/>
      <c r="H264" s="253">
        <v>146.673</v>
      </c>
      <c r="I264" s="254"/>
      <c r="J264" s="250"/>
      <c r="K264" s="250"/>
      <c r="L264" s="255"/>
      <c r="M264" s="256"/>
      <c r="N264" s="257"/>
      <c r="O264" s="257"/>
      <c r="P264" s="257"/>
      <c r="Q264" s="257"/>
      <c r="R264" s="257"/>
      <c r="S264" s="257"/>
      <c r="T264" s="258"/>
      <c r="AT264" s="259" t="s">
        <v>173</v>
      </c>
      <c r="AU264" s="259" t="s">
        <v>90</v>
      </c>
      <c r="AV264" s="12" t="s">
        <v>169</v>
      </c>
      <c r="AW264" s="12" t="s">
        <v>43</v>
      </c>
      <c r="AX264" s="12" t="s">
        <v>88</v>
      </c>
      <c r="AY264" s="259" t="s">
        <v>162</v>
      </c>
    </row>
    <row r="265" s="1" customFormat="1" ht="16.5" customHeight="1">
      <c r="B265" s="47"/>
      <c r="C265" s="281" t="s">
        <v>377</v>
      </c>
      <c r="D265" s="281" t="s">
        <v>356</v>
      </c>
      <c r="E265" s="282" t="s">
        <v>378</v>
      </c>
      <c r="F265" s="283" t="s">
        <v>379</v>
      </c>
      <c r="G265" s="284" t="s">
        <v>337</v>
      </c>
      <c r="H265" s="285">
        <v>293.346</v>
      </c>
      <c r="I265" s="286"/>
      <c r="J265" s="287">
        <f>ROUND(I265*H265,2)</f>
        <v>0</v>
      </c>
      <c r="K265" s="283" t="s">
        <v>168</v>
      </c>
      <c r="L265" s="288"/>
      <c r="M265" s="289" t="s">
        <v>37</v>
      </c>
      <c r="N265" s="290" t="s">
        <v>51</v>
      </c>
      <c r="O265" s="48"/>
      <c r="P265" s="232">
        <f>O265*H265</f>
        <v>0</v>
      </c>
      <c r="Q265" s="232">
        <v>1</v>
      </c>
      <c r="R265" s="232">
        <f>Q265*H265</f>
        <v>293.346</v>
      </c>
      <c r="S265" s="232">
        <v>0</v>
      </c>
      <c r="T265" s="233">
        <f>S265*H265</f>
        <v>0</v>
      </c>
      <c r="AR265" s="24" t="s">
        <v>222</v>
      </c>
      <c r="AT265" s="24" t="s">
        <v>356</v>
      </c>
      <c r="AU265" s="24" t="s">
        <v>90</v>
      </c>
      <c r="AY265" s="24" t="s">
        <v>162</v>
      </c>
      <c r="BE265" s="234">
        <f>IF(N265="základní",J265,0)</f>
        <v>0</v>
      </c>
      <c r="BF265" s="234">
        <f>IF(N265="snížená",J265,0)</f>
        <v>0</v>
      </c>
      <c r="BG265" s="234">
        <f>IF(N265="zákl. přenesená",J265,0)</f>
        <v>0</v>
      </c>
      <c r="BH265" s="234">
        <f>IF(N265="sníž. přenesená",J265,0)</f>
        <v>0</v>
      </c>
      <c r="BI265" s="234">
        <f>IF(N265="nulová",J265,0)</f>
        <v>0</v>
      </c>
      <c r="BJ265" s="24" t="s">
        <v>88</v>
      </c>
      <c r="BK265" s="234">
        <f>ROUND(I265*H265,2)</f>
        <v>0</v>
      </c>
      <c r="BL265" s="24" t="s">
        <v>169</v>
      </c>
      <c r="BM265" s="24" t="s">
        <v>380</v>
      </c>
    </row>
    <row r="266" s="11" customFormat="1">
      <c r="B266" s="238"/>
      <c r="C266" s="239"/>
      <c r="D266" s="235" t="s">
        <v>173</v>
      </c>
      <c r="E266" s="239"/>
      <c r="F266" s="241" t="s">
        <v>381</v>
      </c>
      <c r="G266" s="239"/>
      <c r="H266" s="242">
        <v>293.346</v>
      </c>
      <c r="I266" s="243"/>
      <c r="J266" s="239"/>
      <c r="K266" s="239"/>
      <c r="L266" s="244"/>
      <c r="M266" s="245"/>
      <c r="N266" s="246"/>
      <c r="O266" s="246"/>
      <c r="P266" s="246"/>
      <c r="Q266" s="246"/>
      <c r="R266" s="246"/>
      <c r="S266" s="246"/>
      <c r="T266" s="247"/>
      <c r="AT266" s="248" t="s">
        <v>173</v>
      </c>
      <c r="AU266" s="248" t="s">
        <v>90</v>
      </c>
      <c r="AV266" s="11" t="s">
        <v>90</v>
      </c>
      <c r="AW266" s="11" t="s">
        <v>6</v>
      </c>
      <c r="AX266" s="11" t="s">
        <v>88</v>
      </c>
      <c r="AY266" s="248" t="s">
        <v>162</v>
      </c>
    </row>
    <row r="267" s="1" customFormat="1" ht="25.5" customHeight="1">
      <c r="B267" s="47"/>
      <c r="C267" s="223" t="s">
        <v>382</v>
      </c>
      <c r="D267" s="223" t="s">
        <v>164</v>
      </c>
      <c r="E267" s="224" t="s">
        <v>383</v>
      </c>
      <c r="F267" s="225" t="s">
        <v>384</v>
      </c>
      <c r="G267" s="226" t="s">
        <v>167</v>
      </c>
      <c r="H267" s="227">
        <v>240.55000000000001</v>
      </c>
      <c r="I267" s="228"/>
      <c r="J267" s="229">
        <f>ROUND(I267*H267,2)</f>
        <v>0</v>
      </c>
      <c r="K267" s="225" t="s">
        <v>168</v>
      </c>
      <c r="L267" s="73"/>
      <c r="M267" s="230" t="s">
        <v>37</v>
      </c>
      <c r="N267" s="231" t="s">
        <v>51</v>
      </c>
      <c r="O267" s="48"/>
      <c r="P267" s="232">
        <f>O267*H267</f>
        <v>0</v>
      </c>
      <c r="Q267" s="232">
        <v>0</v>
      </c>
      <c r="R267" s="232">
        <f>Q267*H267</f>
        <v>0</v>
      </c>
      <c r="S267" s="232">
        <v>0</v>
      </c>
      <c r="T267" s="233">
        <f>S267*H267</f>
        <v>0</v>
      </c>
      <c r="AR267" s="24" t="s">
        <v>169</v>
      </c>
      <c r="AT267" s="24" t="s">
        <v>164</v>
      </c>
      <c r="AU267" s="24" t="s">
        <v>90</v>
      </c>
      <c r="AY267" s="24" t="s">
        <v>162</v>
      </c>
      <c r="BE267" s="234">
        <f>IF(N267="základní",J267,0)</f>
        <v>0</v>
      </c>
      <c r="BF267" s="234">
        <f>IF(N267="snížená",J267,0)</f>
        <v>0</v>
      </c>
      <c r="BG267" s="234">
        <f>IF(N267="zákl. přenesená",J267,0)</f>
        <v>0</v>
      </c>
      <c r="BH267" s="234">
        <f>IF(N267="sníž. přenesená",J267,0)</f>
        <v>0</v>
      </c>
      <c r="BI267" s="234">
        <f>IF(N267="nulová",J267,0)</f>
        <v>0</v>
      </c>
      <c r="BJ267" s="24" t="s">
        <v>88</v>
      </c>
      <c r="BK267" s="234">
        <f>ROUND(I267*H267,2)</f>
        <v>0</v>
      </c>
      <c r="BL267" s="24" t="s">
        <v>169</v>
      </c>
      <c r="BM267" s="24" t="s">
        <v>385</v>
      </c>
    </row>
    <row r="268" s="1" customFormat="1">
      <c r="B268" s="47"/>
      <c r="C268" s="75"/>
      <c r="D268" s="235" t="s">
        <v>171</v>
      </c>
      <c r="E268" s="75"/>
      <c r="F268" s="236" t="s">
        <v>386</v>
      </c>
      <c r="G268" s="75"/>
      <c r="H268" s="75"/>
      <c r="I268" s="193"/>
      <c r="J268" s="75"/>
      <c r="K268" s="75"/>
      <c r="L268" s="73"/>
      <c r="M268" s="237"/>
      <c r="N268" s="48"/>
      <c r="O268" s="48"/>
      <c r="P268" s="48"/>
      <c r="Q268" s="48"/>
      <c r="R268" s="48"/>
      <c r="S268" s="48"/>
      <c r="T268" s="96"/>
      <c r="AT268" s="24" t="s">
        <v>171</v>
      </c>
      <c r="AU268" s="24" t="s">
        <v>90</v>
      </c>
    </row>
    <row r="269" s="11" customFormat="1">
      <c r="B269" s="238"/>
      <c r="C269" s="239"/>
      <c r="D269" s="235" t="s">
        <v>173</v>
      </c>
      <c r="E269" s="240" t="s">
        <v>37</v>
      </c>
      <c r="F269" s="241" t="s">
        <v>387</v>
      </c>
      <c r="G269" s="239"/>
      <c r="H269" s="242">
        <v>240.55000000000001</v>
      </c>
      <c r="I269" s="243"/>
      <c r="J269" s="239"/>
      <c r="K269" s="239"/>
      <c r="L269" s="244"/>
      <c r="M269" s="245"/>
      <c r="N269" s="246"/>
      <c r="O269" s="246"/>
      <c r="P269" s="246"/>
      <c r="Q269" s="246"/>
      <c r="R269" s="246"/>
      <c r="S269" s="246"/>
      <c r="T269" s="247"/>
      <c r="AT269" s="248" t="s">
        <v>173</v>
      </c>
      <c r="AU269" s="248" t="s">
        <v>90</v>
      </c>
      <c r="AV269" s="11" t="s">
        <v>90</v>
      </c>
      <c r="AW269" s="11" t="s">
        <v>43</v>
      </c>
      <c r="AX269" s="11" t="s">
        <v>88</v>
      </c>
      <c r="AY269" s="248" t="s">
        <v>162</v>
      </c>
    </row>
    <row r="270" s="10" customFormat="1" ht="29.88" customHeight="1">
      <c r="B270" s="207"/>
      <c r="C270" s="208"/>
      <c r="D270" s="209" t="s">
        <v>79</v>
      </c>
      <c r="E270" s="221" t="s">
        <v>185</v>
      </c>
      <c r="F270" s="221" t="s">
        <v>388</v>
      </c>
      <c r="G270" s="208"/>
      <c r="H270" s="208"/>
      <c r="I270" s="211"/>
      <c r="J270" s="222">
        <f>BK270</f>
        <v>0</v>
      </c>
      <c r="K270" s="208"/>
      <c r="L270" s="213"/>
      <c r="M270" s="214"/>
      <c r="N270" s="215"/>
      <c r="O270" s="215"/>
      <c r="P270" s="216">
        <f>SUM(P271:P291)</f>
        <v>0</v>
      </c>
      <c r="Q270" s="215"/>
      <c r="R270" s="216">
        <f>SUM(R271:R291)</f>
        <v>1.0501632000000001</v>
      </c>
      <c r="S270" s="215"/>
      <c r="T270" s="217">
        <f>SUM(T271:T291)</f>
        <v>100.881</v>
      </c>
      <c r="AR270" s="218" t="s">
        <v>88</v>
      </c>
      <c r="AT270" s="219" t="s">
        <v>79</v>
      </c>
      <c r="AU270" s="219" t="s">
        <v>88</v>
      </c>
      <c r="AY270" s="218" t="s">
        <v>162</v>
      </c>
      <c r="BK270" s="220">
        <f>SUM(BK271:BK291)</f>
        <v>0</v>
      </c>
    </row>
    <row r="271" s="1" customFormat="1" ht="25.5" customHeight="1">
      <c r="B271" s="47"/>
      <c r="C271" s="223" t="s">
        <v>389</v>
      </c>
      <c r="D271" s="223" t="s">
        <v>164</v>
      </c>
      <c r="E271" s="224" t="s">
        <v>390</v>
      </c>
      <c r="F271" s="225" t="s">
        <v>391</v>
      </c>
      <c r="G271" s="226" t="s">
        <v>201</v>
      </c>
      <c r="H271" s="227">
        <v>5.7599999999999998</v>
      </c>
      <c r="I271" s="228"/>
      <c r="J271" s="229">
        <f>ROUND(I271*H271,2)</f>
        <v>0</v>
      </c>
      <c r="K271" s="225" t="s">
        <v>168</v>
      </c>
      <c r="L271" s="73"/>
      <c r="M271" s="230" t="s">
        <v>37</v>
      </c>
      <c r="N271" s="231" t="s">
        <v>51</v>
      </c>
      <c r="O271" s="48"/>
      <c r="P271" s="232">
        <f>O271*H271</f>
        <v>0</v>
      </c>
      <c r="Q271" s="232">
        <v>0.18232000000000001</v>
      </c>
      <c r="R271" s="232">
        <f>Q271*H271</f>
        <v>1.0501632000000001</v>
      </c>
      <c r="S271" s="232">
        <v>0</v>
      </c>
      <c r="T271" s="233">
        <f>S271*H271</f>
        <v>0</v>
      </c>
      <c r="AR271" s="24" t="s">
        <v>169</v>
      </c>
      <c r="AT271" s="24" t="s">
        <v>164</v>
      </c>
      <c r="AU271" s="24" t="s">
        <v>90</v>
      </c>
      <c r="AY271" s="24" t="s">
        <v>162</v>
      </c>
      <c r="BE271" s="234">
        <f>IF(N271="základní",J271,0)</f>
        <v>0</v>
      </c>
      <c r="BF271" s="234">
        <f>IF(N271="snížená",J271,0)</f>
        <v>0</v>
      </c>
      <c r="BG271" s="234">
        <f>IF(N271="zákl. přenesená",J271,0)</f>
        <v>0</v>
      </c>
      <c r="BH271" s="234">
        <f>IF(N271="sníž. přenesená",J271,0)</f>
        <v>0</v>
      </c>
      <c r="BI271" s="234">
        <f>IF(N271="nulová",J271,0)</f>
        <v>0</v>
      </c>
      <c r="BJ271" s="24" t="s">
        <v>88</v>
      </c>
      <c r="BK271" s="234">
        <f>ROUND(I271*H271,2)</f>
        <v>0</v>
      </c>
      <c r="BL271" s="24" t="s">
        <v>169</v>
      </c>
      <c r="BM271" s="24" t="s">
        <v>392</v>
      </c>
    </row>
    <row r="272" s="1" customFormat="1">
      <c r="B272" s="47"/>
      <c r="C272" s="75"/>
      <c r="D272" s="235" t="s">
        <v>171</v>
      </c>
      <c r="E272" s="75"/>
      <c r="F272" s="236" t="s">
        <v>393</v>
      </c>
      <c r="G272" s="75"/>
      <c r="H272" s="75"/>
      <c r="I272" s="193"/>
      <c r="J272" s="75"/>
      <c r="K272" s="75"/>
      <c r="L272" s="73"/>
      <c r="M272" s="237"/>
      <c r="N272" s="48"/>
      <c r="O272" s="48"/>
      <c r="P272" s="48"/>
      <c r="Q272" s="48"/>
      <c r="R272" s="48"/>
      <c r="S272" s="48"/>
      <c r="T272" s="96"/>
      <c r="AT272" s="24" t="s">
        <v>171</v>
      </c>
      <c r="AU272" s="24" t="s">
        <v>90</v>
      </c>
    </row>
    <row r="273" s="11" customFormat="1">
      <c r="B273" s="238"/>
      <c r="C273" s="239"/>
      <c r="D273" s="235" t="s">
        <v>173</v>
      </c>
      <c r="E273" s="240" t="s">
        <v>37</v>
      </c>
      <c r="F273" s="241" t="s">
        <v>394</v>
      </c>
      <c r="G273" s="239"/>
      <c r="H273" s="242">
        <v>5.7599999999999998</v>
      </c>
      <c r="I273" s="243"/>
      <c r="J273" s="239"/>
      <c r="K273" s="239"/>
      <c r="L273" s="244"/>
      <c r="M273" s="245"/>
      <c r="N273" s="246"/>
      <c r="O273" s="246"/>
      <c r="P273" s="246"/>
      <c r="Q273" s="246"/>
      <c r="R273" s="246"/>
      <c r="S273" s="246"/>
      <c r="T273" s="247"/>
      <c r="AT273" s="248" t="s">
        <v>173</v>
      </c>
      <c r="AU273" s="248" t="s">
        <v>90</v>
      </c>
      <c r="AV273" s="11" t="s">
        <v>90</v>
      </c>
      <c r="AW273" s="11" t="s">
        <v>43</v>
      </c>
      <c r="AX273" s="11" t="s">
        <v>88</v>
      </c>
      <c r="AY273" s="248" t="s">
        <v>162</v>
      </c>
    </row>
    <row r="274" s="1" customFormat="1" ht="25.5" customHeight="1">
      <c r="B274" s="47"/>
      <c r="C274" s="223" t="s">
        <v>395</v>
      </c>
      <c r="D274" s="223" t="s">
        <v>164</v>
      </c>
      <c r="E274" s="224" t="s">
        <v>396</v>
      </c>
      <c r="F274" s="225" t="s">
        <v>397</v>
      </c>
      <c r="G274" s="226" t="s">
        <v>238</v>
      </c>
      <c r="H274" s="227">
        <v>45.854999999999997</v>
      </c>
      <c r="I274" s="228"/>
      <c r="J274" s="229">
        <f>ROUND(I274*H274,2)</f>
        <v>0</v>
      </c>
      <c r="K274" s="225" t="s">
        <v>168</v>
      </c>
      <c r="L274" s="73"/>
      <c r="M274" s="230" t="s">
        <v>37</v>
      </c>
      <c r="N274" s="231" t="s">
        <v>51</v>
      </c>
      <c r="O274" s="48"/>
      <c r="P274" s="232">
        <f>O274*H274</f>
        <v>0</v>
      </c>
      <c r="Q274" s="232">
        <v>0</v>
      </c>
      <c r="R274" s="232">
        <f>Q274*H274</f>
        <v>0</v>
      </c>
      <c r="S274" s="232">
        <v>2.2000000000000002</v>
      </c>
      <c r="T274" s="233">
        <f>S274*H274</f>
        <v>100.881</v>
      </c>
      <c r="AR274" s="24" t="s">
        <v>169</v>
      </c>
      <c r="AT274" s="24" t="s">
        <v>164</v>
      </c>
      <c r="AU274" s="24" t="s">
        <v>90</v>
      </c>
      <c r="AY274" s="24" t="s">
        <v>162</v>
      </c>
      <c r="BE274" s="234">
        <f>IF(N274="základní",J274,0)</f>
        <v>0</v>
      </c>
      <c r="BF274" s="234">
        <f>IF(N274="snížená",J274,0)</f>
        <v>0</v>
      </c>
      <c r="BG274" s="234">
        <f>IF(N274="zákl. přenesená",J274,0)</f>
        <v>0</v>
      </c>
      <c r="BH274" s="234">
        <f>IF(N274="sníž. přenesená",J274,0)</f>
        <v>0</v>
      </c>
      <c r="BI274" s="234">
        <f>IF(N274="nulová",J274,0)</f>
        <v>0</v>
      </c>
      <c r="BJ274" s="24" t="s">
        <v>88</v>
      </c>
      <c r="BK274" s="234">
        <f>ROUND(I274*H274,2)</f>
        <v>0</v>
      </c>
      <c r="BL274" s="24" t="s">
        <v>169</v>
      </c>
      <c r="BM274" s="24" t="s">
        <v>398</v>
      </c>
    </row>
    <row r="275" s="1" customFormat="1">
      <c r="B275" s="47"/>
      <c r="C275" s="75"/>
      <c r="D275" s="235" t="s">
        <v>171</v>
      </c>
      <c r="E275" s="75"/>
      <c r="F275" s="236" t="s">
        <v>399</v>
      </c>
      <c r="G275" s="75"/>
      <c r="H275" s="75"/>
      <c r="I275" s="193"/>
      <c r="J275" s="75"/>
      <c r="K275" s="75"/>
      <c r="L275" s="73"/>
      <c r="M275" s="237"/>
      <c r="N275" s="48"/>
      <c r="O275" s="48"/>
      <c r="P275" s="48"/>
      <c r="Q275" s="48"/>
      <c r="R275" s="48"/>
      <c r="S275" s="48"/>
      <c r="T275" s="96"/>
      <c r="AT275" s="24" t="s">
        <v>171</v>
      </c>
      <c r="AU275" s="24" t="s">
        <v>90</v>
      </c>
    </row>
    <row r="276" s="13" customFormat="1">
      <c r="B276" s="260"/>
      <c r="C276" s="261"/>
      <c r="D276" s="235" t="s">
        <v>173</v>
      </c>
      <c r="E276" s="262" t="s">
        <v>37</v>
      </c>
      <c r="F276" s="263" t="s">
        <v>400</v>
      </c>
      <c r="G276" s="261"/>
      <c r="H276" s="262" t="s">
        <v>37</v>
      </c>
      <c r="I276" s="264"/>
      <c r="J276" s="261"/>
      <c r="K276" s="261"/>
      <c r="L276" s="265"/>
      <c r="M276" s="266"/>
      <c r="N276" s="267"/>
      <c r="O276" s="267"/>
      <c r="P276" s="267"/>
      <c r="Q276" s="267"/>
      <c r="R276" s="267"/>
      <c r="S276" s="267"/>
      <c r="T276" s="268"/>
      <c r="AT276" s="269" t="s">
        <v>173</v>
      </c>
      <c r="AU276" s="269" t="s">
        <v>90</v>
      </c>
      <c r="AV276" s="13" t="s">
        <v>88</v>
      </c>
      <c r="AW276" s="13" t="s">
        <v>43</v>
      </c>
      <c r="AX276" s="13" t="s">
        <v>80</v>
      </c>
      <c r="AY276" s="269" t="s">
        <v>162</v>
      </c>
    </row>
    <row r="277" s="11" customFormat="1">
      <c r="B277" s="238"/>
      <c r="C277" s="239"/>
      <c r="D277" s="235" t="s">
        <v>173</v>
      </c>
      <c r="E277" s="240" t="s">
        <v>37</v>
      </c>
      <c r="F277" s="241" t="s">
        <v>401</v>
      </c>
      <c r="G277" s="239"/>
      <c r="H277" s="242">
        <v>6.8760000000000003</v>
      </c>
      <c r="I277" s="243"/>
      <c r="J277" s="239"/>
      <c r="K277" s="239"/>
      <c r="L277" s="244"/>
      <c r="M277" s="245"/>
      <c r="N277" s="246"/>
      <c r="O277" s="246"/>
      <c r="P277" s="246"/>
      <c r="Q277" s="246"/>
      <c r="R277" s="246"/>
      <c r="S277" s="246"/>
      <c r="T277" s="247"/>
      <c r="AT277" s="248" t="s">
        <v>173</v>
      </c>
      <c r="AU277" s="248" t="s">
        <v>90</v>
      </c>
      <c r="AV277" s="11" t="s">
        <v>90</v>
      </c>
      <c r="AW277" s="11" t="s">
        <v>43</v>
      </c>
      <c r="AX277" s="11" t="s">
        <v>80</v>
      </c>
      <c r="AY277" s="248" t="s">
        <v>162</v>
      </c>
    </row>
    <row r="278" s="13" customFormat="1">
      <c r="B278" s="260"/>
      <c r="C278" s="261"/>
      <c r="D278" s="235" t="s">
        <v>173</v>
      </c>
      <c r="E278" s="262" t="s">
        <v>37</v>
      </c>
      <c r="F278" s="263" t="s">
        <v>402</v>
      </c>
      <c r="G278" s="261"/>
      <c r="H278" s="262" t="s">
        <v>37</v>
      </c>
      <c r="I278" s="264"/>
      <c r="J278" s="261"/>
      <c r="K278" s="261"/>
      <c r="L278" s="265"/>
      <c r="M278" s="266"/>
      <c r="N278" s="267"/>
      <c r="O278" s="267"/>
      <c r="P278" s="267"/>
      <c r="Q278" s="267"/>
      <c r="R278" s="267"/>
      <c r="S278" s="267"/>
      <c r="T278" s="268"/>
      <c r="AT278" s="269" t="s">
        <v>173</v>
      </c>
      <c r="AU278" s="269" t="s">
        <v>90</v>
      </c>
      <c r="AV278" s="13" t="s">
        <v>88</v>
      </c>
      <c r="AW278" s="13" t="s">
        <v>43</v>
      </c>
      <c r="AX278" s="13" t="s">
        <v>80</v>
      </c>
      <c r="AY278" s="269" t="s">
        <v>162</v>
      </c>
    </row>
    <row r="279" s="11" customFormat="1">
      <c r="B279" s="238"/>
      <c r="C279" s="239"/>
      <c r="D279" s="235" t="s">
        <v>173</v>
      </c>
      <c r="E279" s="240" t="s">
        <v>37</v>
      </c>
      <c r="F279" s="241" t="s">
        <v>403</v>
      </c>
      <c r="G279" s="239"/>
      <c r="H279" s="242">
        <v>65.305999999999997</v>
      </c>
      <c r="I279" s="243"/>
      <c r="J279" s="239"/>
      <c r="K279" s="239"/>
      <c r="L279" s="244"/>
      <c r="M279" s="245"/>
      <c r="N279" s="246"/>
      <c r="O279" s="246"/>
      <c r="P279" s="246"/>
      <c r="Q279" s="246"/>
      <c r="R279" s="246"/>
      <c r="S279" s="246"/>
      <c r="T279" s="247"/>
      <c r="AT279" s="248" t="s">
        <v>173</v>
      </c>
      <c r="AU279" s="248" t="s">
        <v>90</v>
      </c>
      <c r="AV279" s="11" t="s">
        <v>90</v>
      </c>
      <c r="AW279" s="11" t="s">
        <v>43</v>
      </c>
      <c r="AX279" s="11" t="s">
        <v>80</v>
      </c>
      <c r="AY279" s="248" t="s">
        <v>162</v>
      </c>
    </row>
    <row r="280" s="11" customFormat="1">
      <c r="B280" s="238"/>
      <c r="C280" s="239"/>
      <c r="D280" s="235" t="s">
        <v>173</v>
      </c>
      <c r="E280" s="240" t="s">
        <v>37</v>
      </c>
      <c r="F280" s="241" t="s">
        <v>404</v>
      </c>
      <c r="G280" s="239"/>
      <c r="H280" s="242">
        <v>-26.327000000000002</v>
      </c>
      <c r="I280" s="243"/>
      <c r="J280" s="239"/>
      <c r="K280" s="239"/>
      <c r="L280" s="244"/>
      <c r="M280" s="245"/>
      <c r="N280" s="246"/>
      <c r="O280" s="246"/>
      <c r="P280" s="246"/>
      <c r="Q280" s="246"/>
      <c r="R280" s="246"/>
      <c r="S280" s="246"/>
      <c r="T280" s="247"/>
      <c r="AT280" s="248" t="s">
        <v>173</v>
      </c>
      <c r="AU280" s="248" t="s">
        <v>90</v>
      </c>
      <c r="AV280" s="11" t="s">
        <v>90</v>
      </c>
      <c r="AW280" s="11" t="s">
        <v>43</v>
      </c>
      <c r="AX280" s="11" t="s">
        <v>80</v>
      </c>
      <c r="AY280" s="248" t="s">
        <v>162</v>
      </c>
    </row>
    <row r="281" s="12" customFormat="1">
      <c r="B281" s="249"/>
      <c r="C281" s="250"/>
      <c r="D281" s="235" t="s">
        <v>173</v>
      </c>
      <c r="E281" s="251" t="s">
        <v>37</v>
      </c>
      <c r="F281" s="252" t="s">
        <v>180</v>
      </c>
      <c r="G281" s="250"/>
      <c r="H281" s="253">
        <v>45.854999999999997</v>
      </c>
      <c r="I281" s="254"/>
      <c r="J281" s="250"/>
      <c r="K281" s="250"/>
      <c r="L281" s="255"/>
      <c r="M281" s="256"/>
      <c r="N281" s="257"/>
      <c r="O281" s="257"/>
      <c r="P281" s="257"/>
      <c r="Q281" s="257"/>
      <c r="R281" s="257"/>
      <c r="S281" s="257"/>
      <c r="T281" s="258"/>
      <c r="AT281" s="259" t="s">
        <v>173</v>
      </c>
      <c r="AU281" s="259" t="s">
        <v>90</v>
      </c>
      <c r="AV281" s="12" t="s">
        <v>169</v>
      </c>
      <c r="AW281" s="12" t="s">
        <v>43</v>
      </c>
      <c r="AX281" s="12" t="s">
        <v>88</v>
      </c>
      <c r="AY281" s="259" t="s">
        <v>162</v>
      </c>
    </row>
    <row r="282" s="1" customFormat="1" ht="16.5" customHeight="1">
      <c r="B282" s="47"/>
      <c r="C282" s="223" t="s">
        <v>405</v>
      </c>
      <c r="D282" s="223" t="s">
        <v>164</v>
      </c>
      <c r="E282" s="224" t="s">
        <v>406</v>
      </c>
      <c r="F282" s="225" t="s">
        <v>407</v>
      </c>
      <c r="G282" s="226" t="s">
        <v>201</v>
      </c>
      <c r="H282" s="227">
        <v>209.5</v>
      </c>
      <c r="I282" s="228"/>
      <c r="J282" s="229">
        <f>ROUND(I282*H282,2)</f>
        <v>0</v>
      </c>
      <c r="K282" s="225" t="s">
        <v>168</v>
      </c>
      <c r="L282" s="73"/>
      <c r="M282" s="230" t="s">
        <v>37</v>
      </c>
      <c r="N282" s="231" t="s">
        <v>51</v>
      </c>
      <c r="O282" s="48"/>
      <c r="P282" s="232">
        <f>O282*H282</f>
        <v>0</v>
      </c>
      <c r="Q282" s="232">
        <v>0</v>
      </c>
      <c r="R282" s="232">
        <f>Q282*H282</f>
        <v>0</v>
      </c>
      <c r="S282" s="232">
        <v>0</v>
      </c>
      <c r="T282" s="233">
        <f>S282*H282</f>
        <v>0</v>
      </c>
      <c r="AR282" s="24" t="s">
        <v>169</v>
      </c>
      <c r="AT282" s="24" t="s">
        <v>164</v>
      </c>
      <c r="AU282" s="24" t="s">
        <v>90</v>
      </c>
      <c r="AY282" s="24" t="s">
        <v>162</v>
      </c>
      <c r="BE282" s="234">
        <f>IF(N282="základní",J282,0)</f>
        <v>0</v>
      </c>
      <c r="BF282" s="234">
        <f>IF(N282="snížená",J282,0)</f>
        <v>0</v>
      </c>
      <c r="BG282" s="234">
        <f>IF(N282="zákl. přenesená",J282,0)</f>
        <v>0</v>
      </c>
      <c r="BH282" s="234">
        <f>IF(N282="sníž. přenesená",J282,0)</f>
        <v>0</v>
      </c>
      <c r="BI282" s="234">
        <f>IF(N282="nulová",J282,0)</f>
        <v>0</v>
      </c>
      <c r="BJ282" s="24" t="s">
        <v>88</v>
      </c>
      <c r="BK282" s="234">
        <f>ROUND(I282*H282,2)</f>
        <v>0</v>
      </c>
      <c r="BL282" s="24" t="s">
        <v>169</v>
      </c>
      <c r="BM282" s="24" t="s">
        <v>408</v>
      </c>
    </row>
    <row r="283" s="1" customFormat="1">
      <c r="B283" s="47"/>
      <c r="C283" s="75"/>
      <c r="D283" s="235" t="s">
        <v>171</v>
      </c>
      <c r="E283" s="75"/>
      <c r="F283" s="236" t="s">
        <v>409</v>
      </c>
      <c r="G283" s="75"/>
      <c r="H283" s="75"/>
      <c r="I283" s="193"/>
      <c r="J283" s="75"/>
      <c r="K283" s="75"/>
      <c r="L283" s="73"/>
      <c r="M283" s="237"/>
      <c r="N283" s="48"/>
      <c r="O283" s="48"/>
      <c r="P283" s="48"/>
      <c r="Q283" s="48"/>
      <c r="R283" s="48"/>
      <c r="S283" s="48"/>
      <c r="T283" s="96"/>
      <c r="AT283" s="24" t="s">
        <v>171</v>
      </c>
      <c r="AU283" s="24" t="s">
        <v>90</v>
      </c>
    </row>
    <row r="284" s="11" customFormat="1">
      <c r="B284" s="238"/>
      <c r="C284" s="239"/>
      <c r="D284" s="235" t="s">
        <v>173</v>
      </c>
      <c r="E284" s="240" t="s">
        <v>37</v>
      </c>
      <c r="F284" s="241" t="s">
        <v>410</v>
      </c>
      <c r="G284" s="239"/>
      <c r="H284" s="242">
        <v>209.5</v>
      </c>
      <c r="I284" s="243"/>
      <c r="J284" s="239"/>
      <c r="K284" s="239"/>
      <c r="L284" s="244"/>
      <c r="M284" s="245"/>
      <c r="N284" s="246"/>
      <c r="O284" s="246"/>
      <c r="P284" s="246"/>
      <c r="Q284" s="246"/>
      <c r="R284" s="246"/>
      <c r="S284" s="246"/>
      <c r="T284" s="247"/>
      <c r="AT284" s="248" t="s">
        <v>173</v>
      </c>
      <c r="AU284" s="248" t="s">
        <v>90</v>
      </c>
      <c r="AV284" s="11" t="s">
        <v>90</v>
      </c>
      <c r="AW284" s="11" t="s">
        <v>43</v>
      </c>
      <c r="AX284" s="11" t="s">
        <v>88</v>
      </c>
      <c r="AY284" s="248" t="s">
        <v>162</v>
      </c>
    </row>
    <row r="285" s="1" customFormat="1" ht="16.5" customHeight="1">
      <c r="B285" s="47"/>
      <c r="C285" s="223" t="s">
        <v>411</v>
      </c>
      <c r="D285" s="223" t="s">
        <v>164</v>
      </c>
      <c r="E285" s="224" t="s">
        <v>412</v>
      </c>
      <c r="F285" s="225" t="s">
        <v>413</v>
      </c>
      <c r="G285" s="226" t="s">
        <v>201</v>
      </c>
      <c r="H285" s="227">
        <v>209.5</v>
      </c>
      <c r="I285" s="228"/>
      <c r="J285" s="229">
        <f>ROUND(I285*H285,2)</f>
        <v>0</v>
      </c>
      <c r="K285" s="225" t="s">
        <v>168</v>
      </c>
      <c r="L285" s="73"/>
      <c r="M285" s="230" t="s">
        <v>37</v>
      </c>
      <c r="N285" s="231" t="s">
        <v>51</v>
      </c>
      <c r="O285" s="48"/>
      <c r="P285" s="232">
        <f>O285*H285</f>
        <v>0</v>
      </c>
      <c r="Q285" s="232">
        <v>0</v>
      </c>
      <c r="R285" s="232">
        <f>Q285*H285</f>
        <v>0</v>
      </c>
      <c r="S285" s="232">
        <v>0</v>
      </c>
      <c r="T285" s="233">
        <f>S285*H285</f>
        <v>0</v>
      </c>
      <c r="AR285" s="24" t="s">
        <v>169</v>
      </c>
      <c r="AT285" s="24" t="s">
        <v>164</v>
      </c>
      <c r="AU285" s="24" t="s">
        <v>90</v>
      </c>
      <c r="AY285" s="24" t="s">
        <v>162</v>
      </c>
      <c r="BE285" s="234">
        <f>IF(N285="základní",J285,0)</f>
        <v>0</v>
      </c>
      <c r="BF285" s="234">
        <f>IF(N285="snížená",J285,0)</f>
        <v>0</v>
      </c>
      <c r="BG285" s="234">
        <f>IF(N285="zákl. přenesená",J285,0)</f>
        <v>0</v>
      </c>
      <c r="BH285" s="234">
        <f>IF(N285="sníž. přenesená",J285,0)</f>
        <v>0</v>
      </c>
      <c r="BI285" s="234">
        <f>IF(N285="nulová",J285,0)</f>
        <v>0</v>
      </c>
      <c r="BJ285" s="24" t="s">
        <v>88</v>
      </c>
      <c r="BK285" s="234">
        <f>ROUND(I285*H285,2)</f>
        <v>0</v>
      </c>
      <c r="BL285" s="24" t="s">
        <v>169</v>
      </c>
      <c r="BM285" s="24" t="s">
        <v>414</v>
      </c>
    </row>
    <row r="286" s="1" customFormat="1">
      <c r="B286" s="47"/>
      <c r="C286" s="75"/>
      <c r="D286" s="235" t="s">
        <v>171</v>
      </c>
      <c r="E286" s="75"/>
      <c r="F286" s="236" t="s">
        <v>415</v>
      </c>
      <c r="G286" s="75"/>
      <c r="H286" s="75"/>
      <c r="I286" s="193"/>
      <c r="J286" s="75"/>
      <c r="K286" s="75"/>
      <c r="L286" s="73"/>
      <c r="M286" s="237"/>
      <c r="N286" s="48"/>
      <c r="O286" s="48"/>
      <c r="P286" s="48"/>
      <c r="Q286" s="48"/>
      <c r="R286" s="48"/>
      <c r="S286" s="48"/>
      <c r="T286" s="96"/>
      <c r="AT286" s="24" t="s">
        <v>171</v>
      </c>
      <c r="AU286" s="24" t="s">
        <v>90</v>
      </c>
    </row>
    <row r="287" s="11" customFormat="1">
      <c r="B287" s="238"/>
      <c r="C287" s="239"/>
      <c r="D287" s="235" t="s">
        <v>173</v>
      </c>
      <c r="E287" s="240" t="s">
        <v>37</v>
      </c>
      <c r="F287" s="241" t="s">
        <v>410</v>
      </c>
      <c r="G287" s="239"/>
      <c r="H287" s="242">
        <v>209.5</v>
      </c>
      <c r="I287" s="243"/>
      <c r="J287" s="239"/>
      <c r="K287" s="239"/>
      <c r="L287" s="244"/>
      <c r="M287" s="245"/>
      <c r="N287" s="246"/>
      <c r="O287" s="246"/>
      <c r="P287" s="246"/>
      <c r="Q287" s="246"/>
      <c r="R287" s="246"/>
      <c r="S287" s="246"/>
      <c r="T287" s="247"/>
      <c r="AT287" s="248" t="s">
        <v>173</v>
      </c>
      <c r="AU287" s="248" t="s">
        <v>90</v>
      </c>
      <c r="AV287" s="11" t="s">
        <v>90</v>
      </c>
      <c r="AW287" s="11" t="s">
        <v>43</v>
      </c>
      <c r="AX287" s="11" t="s">
        <v>88</v>
      </c>
      <c r="AY287" s="248" t="s">
        <v>162</v>
      </c>
    </row>
    <row r="288" s="1" customFormat="1" ht="16.5" customHeight="1">
      <c r="B288" s="47"/>
      <c r="C288" s="223" t="s">
        <v>416</v>
      </c>
      <c r="D288" s="223" t="s">
        <v>164</v>
      </c>
      <c r="E288" s="224" t="s">
        <v>417</v>
      </c>
      <c r="F288" s="225" t="s">
        <v>418</v>
      </c>
      <c r="G288" s="226" t="s">
        <v>201</v>
      </c>
      <c r="H288" s="227">
        <v>209.5</v>
      </c>
      <c r="I288" s="228"/>
      <c r="J288" s="229">
        <f>ROUND(I288*H288,2)</f>
        <v>0</v>
      </c>
      <c r="K288" s="225" t="s">
        <v>168</v>
      </c>
      <c r="L288" s="73"/>
      <c r="M288" s="230" t="s">
        <v>37</v>
      </c>
      <c r="N288" s="231" t="s">
        <v>51</v>
      </c>
      <c r="O288" s="48"/>
      <c r="P288" s="232">
        <f>O288*H288</f>
        <v>0</v>
      </c>
      <c r="Q288" s="232">
        <v>0</v>
      </c>
      <c r="R288" s="232">
        <f>Q288*H288</f>
        <v>0</v>
      </c>
      <c r="S288" s="232">
        <v>0</v>
      </c>
      <c r="T288" s="233">
        <f>S288*H288</f>
        <v>0</v>
      </c>
      <c r="AR288" s="24" t="s">
        <v>169</v>
      </c>
      <c r="AT288" s="24" t="s">
        <v>164</v>
      </c>
      <c r="AU288" s="24" t="s">
        <v>90</v>
      </c>
      <c r="AY288" s="24" t="s">
        <v>162</v>
      </c>
      <c r="BE288" s="234">
        <f>IF(N288="základní",J288,0)</f>
        <v>0</v>
      </c>
      <c r="BF288" s="234">
        <f>IF(N288="snížená",J288,0)</f>
        <v>0</v>
      </c>
      <c r="BG288" s="234">
        <f>IF(N288="zákl. přenesená",J288,0)</f>
        <v>0</v>
      </c>
      <c r="BH288" s="234">
        <f>IF(N288="sníž. přenesená",J288,0)</f>
        <v>0</v>
      </c>
      <c r="BI288" s="234">
        <f>IF(N288="nulová",J288,0)</f>
        <v>0</v>
      </c>
      <c r="BJ288" s="24" t="s">
        <v>88</v>
      </c>
      <c r="BK288" s="234">
        <f>ROUND(I288*H288,2)</f>
        <v>0</v>
      </c>
      <c r="BL288" s="24" t="s">
        <v>169</v>
      </c>
      <c r="BM288" s="24" t="s">
        <v>419</v>
      </c>
    </row>
    <row r="289" s="1" customFormat="1">
      <c r="B289" s="47"/>
      <c r="C289" s="75"/>
      <c r="D289" s="235" t="s">
        <v>171</v>
      </c>
      <c r="E289" s="75"/>
      <c r="F289" s="236" t="s">
        <v>415</v>
      </c>
      <c r="G289" s="75"/>
      <c r="H289" s="75"/>
      <c r="I289" s="193"/>
      <c r="J289" s="75"/>
      <c r="K289" s="75"/>
      <c r="L289" s="73"/>
      <c r="M289" s="237"/>
      <c r="N289" s="48"/>
      <c r="O289" s="48"/>
      <c r="P289" s="48"/>
      <c r="Q289" s="48"/>
      <c r="R289" s="48"/>
      <c r="S289" s="48"/>
      <c r="T289" s="96"/>
      <c r="AT289" s="24" t="s">
        <v>171</v>
      </c>
      <c r="AU289" s="24" t="s">
        <v>90</v>
      </c>
    </row>
    <row r="290" s="13" customFormat="1">
      <c r="B290" s="260"/>
      <c r="C290" s="261"/>
      <c r="D290" s="235" t="s">
        <v>173</v>
      </c>
      <c r="E290" s="262" t="s">
        <v>37</v>
      </c>
      <c r="F290" s="263" t="s">
        <v>420</v>
      </c>
      <c r="G290" s="261"/>
      <c r="H290" s="262" t="s">
        <v>37</v>
      </c>
      <c r="I290" s="264"/>
      <c r="J290" s="261"/>
      <c r="K290" s="261"/>
      <c r="L290" s="265"/>
      <c r="M290" s="266"/>
      <c r="N290" s="267"/>
      <c r="O290" s="267"/>
      <c r="P290" s="267"/>
      <c r="Q290" s="267"/>
      <c r="R290" s="267"/>
      <c r="S290" s="267"/>
      <c r="T290" s="268"/>
      <c r="AT290" s="269" t="s">
        <v>173</v>
      </c>
      <c r="AU290" s="269" t="s">
        <v>90</v>
      </c>
      <c r="AV290" s="13" t="s">
        <v>88</v>
      </c>
      <c r="AW290" s="13" t="s">
        <v>43</v>
      </c>
      <c r="AX290" s="13" t="s">
        <v>80</v>
      </c>
      <c r="AY290" s="269" t="s">
        <v>162</v>
      </c>
    </row>
    <row r="291" s="11" customFormat="1">
      <c r="B291" s="238"/>
      <c r="C291" s="239"/>
      <c r="D291" s="235" t="s">
        <v>173</v>
      </c>
      <c r="E291" s="240" t="s">
        <v>37</v>
      </c>
      <c r="F291" s="241" t="s">
        <v>410</v>
      </c>
      <c r="G291" s="239"/>
      <c r="H291" s="242">
        <v>209.5</v>
      </c>
      <c r="I291" s="243"/>
      <c r="J291" s="239"/>
      <c r="K291" s="239"/>
      <c r="L291" s="244"/>
      <c r="M291" s="245"/>
      <c r="N291" s="246"/>
      <c r="O291" s="246"/>
      <c r="P291" s="246"/>
      <c r="Q291" s="246"/>
      <c r="R291" s="246"/>
      <c r="S291" s="246"/>
      <c r="T291" s="247"/>
      <c r="AT291" s="248" t="s">
        <v>173</v>
      </c>
      <c r="AU291" s="248" t="s">
        <v>90</v>
      </c>
      <c r="AV291" s="11" t="s">
        <v>90</v>
      </c>
      <c r="AW291" s="11" t="s">
        <v>43</v>
      </c>
      <c r="AX291" s="11" t="s">
        <v>88</v>
      </c>
      <c r="AY291" s="248" t="s">
        <v>162</v>
      </c>
    </row>
    <row r="292" s="10" customFormat="1" ht="29.88" customHeight="1">
      <c r="B292" s="207"/>
      <c r="C292" s="208"/>
      <c r="D292" s="209" t="s">
        <v>79</v>
      </c>
      <c r="E292" s="221" t="s">
        <v>169</v>
      </c>
      <c r="F292" s="221" t="s">
        <v>421</v>
      </c>
      <c r="G292" s="208"/>
      <c r="H292" s="208"/>
      <c r="I292" s="211"/>
      <c r="J292" s="222">
        <f>BK292</f>
        <v>0</v>
      </c>
      <c r="K292" s="208"/>
      <c r="L292" s="213"/>
      <c r="M292" s="214"/>
      <c r="N292" s="215"/>
      <c r="O292" s="215"/>
      <c r="P292" s="216">
        <f>SUM(P293:P309)</f>
        <v>0</v>
      </c>
      <c r="Q292" s="215"/>
      <c r="R292" s="216">
        <f>SUM(R293:R309)</f>
        <v>0.11723</v>
      </c>
      <c r="S292" s="215"/>
      <c r="T292" s="217">
        <f>SUM(T293:T309)</f>
        <v>0</v>
      </c>
      <c r="AR292" s="218" t="s">
        <v>88</v>
      </c>
      <c r="AT292" s="219" t="s">
        <v>79</v>
      </c>
      <c r="AU292" s="219" t="s">
        <v>88</v>
      </c>
      <c r="AY292" s="218" t="s">
        <v>162</v>
      </c>
      <c r="BK292" s="220">
        <f>SUM(BK293:BK309)</f>
        <v>0</v>
      </c>
    </row>
    <row r="293" s="1" customFormat="1" ht="25.5" customHeight="1">
      <c r="B293" s="47"/>
      <c r="C293" s="223" t="s">
        <v>422</v>
      </c>
      <c r="D293" s="223" t="s">
        <v>164</v>
      </c>
      <c r="E293" s="224" t="s">
        <v>423</v>
      </c>
      <c r="F293" s="225" t="s">
        <v>424</v>
      </c>
      <c r="G293" s="226" t="s">
        <v>238</v>
      </c>
      <c r="H293" s="227">
        <v>24.055</v>
      </c>
      <c r="I293" s="228"/>
      <c r="J293" s="229">
        <f>ROUND(I293*H293,2)</f>
        <v>0</v>
      </c>
      <c r="K293" s="225" t="s">
        <v>168</v>
      </c>
      <c r="L293" s="73"/>
      <c r="M293" s="230" t="s">
        <v>37</v>
      </c>
      <c r="N293" s="231" t="s">
        <v>51</v>
      </c>
      <c r="O293" s="48"/>
      <c r="P293" s="232">
        <f>O293*H293</f>
        <v>0</v>
      </c>
      <c r="Q293" s="232">
        <v>0</v>
      </c>
      <c r="R293" s="232">
        <f>Q293*H293</f>
        <v>0</v>
      </c>
      <c r="S293" s="232">
        <v>0</v>
      </c>
      <c r="T293" s="233">
        <f>S293*H293</f>
        <v>0</v>
      </c>
      <c r="AR293" s="24" t="s">
        <v>169</v>
      </c>
      <c r="AT293" s="24" t="s">
        <v>164</v>
      </c>
      <c r="AU293" s="24" t="s">
        <v>90</v>
      </c>
      <c r="AY293" s="24" t="s">
        <v>162</v>
      </c>
      <c r="BE293" s="234">
        <f>IF(N293="základní",J293,0)</f>
        <v>0</v>
      </c>
      <c r="BF293" s="234">
        <f>IF(N293="snížená",J293,0)</f>
        <v>0</v>
      </c>
      <c r="BG293" s="234">
        <f>IF(N293="zákl. přenesená",J293,0)</f>
        <v>0</v>
      </c>
      <c r="BH293" s="234">
        <f>IF(N293="sníž. přenesená",J293,0)</f>
        <v>0</v>
      </c>
      <c r="BI293" s="234">
        <f>IF(N293="nulová",J293,0)</f>
        <v>0</v>
      </c>
      <c r="BJ293" s="24" t="s">
        <v>88</v>
      </c>
      <c r="BK293" s="234">
        <f>ROUND(I293*H293,2)</f>
        <v>0</v>
      </c>
      <c r="BL293" s="24" t="s">
        <v>169</v>
      </c>
      <c r="BM293" s="24" t="s">
        <v>425</v>
      </c>
    </row>
    <row r="294" s="1" customFormat="1">
      <c r="B294" s="47"/>
      <c r="C294" s="75"/>
      <c r="D294" s="235" t="s">
        <v>171</v>
      </c>
      <c r="E294" s="75"/>
      <c r="F294" s="236" t="s">
        <v>426</v>
      </c>
      <c r="G294" s="75"/>
      <c r="H294" s="75"/>
      <c r="I294" s="193"/>
      <c r="J294" s="75"/>
      <c r="K294" s="75"/>
      <c r="L294" s="73"/>
      <c r="M294" s="237"/>
      <c r="N294" s="48"/>
      <c r="O294" s="48"/>
      <c r="P294" s="48"/>
      <c r="Q294" s="48"/>
      <c r="R294" s="48"/>
      <c r="S294" s="48"/>
      <c r="T294" s="96"/>
      <c r="AT294" s="24" t="s">
        <v>171</v>
      </c>
      <c r="AU294" s="24" t="s">
        <v>90</v>
      </c>
    </row>
    <row r="295" s="13" customFormat="1">
      <c r="B295" s="260"/>
      <c r="C295" s="261"/>
      <c r="D295" s="235" t="s">
        <v>173</v>
      </c>
      <c r="E295" s="262" t="s">
        <v>37</v>
      </c>
      <c r="F295" s="263" t="s">
        <v>253</v>
      </c>
      <c r="G295" s="261"/>
      <c r="H295" s="262" t="s">
        <v>37</v>
      </c>
      <c r="I295" s="264"/>
      <c r="J295" s="261"/>
      <c r="K295" s="261"/>
      <c r="L295" s="265"/>
      <c r="M295" s="266"/>
      <c r="N295" s="267"/>
      <c r="O295" s="267"/>
      <c r="P295" s="267"/>
      <c r="Q295" s="267"/>
      <c r="R295" s="267"/>
      <c r="S295" s="267"/>
      <c r="T295" s="268"/>
      <c r="AT295" s="269" t="s">
        <v>173</v>
      </c>
      <c r="AU295" s="269" t="s">
        <v>90</v>
      </c>
      <c r="AV295" s="13" t="s">
        <v>88</v>
      </c>
      <c r="AW295" s="13" t="s">
        <v>43</v>
      </c>
      <c r="AX295" s="13" t="s">
        <v>80</v>
      </c>
      <c r="AY295" s="269" t="s">
        <v>162</v>
      </c>
    </row>
    <row r="296" s="11" customFormat="1">
      <c r="B296" s="238"/>
      <c r="C296" s="239"/>
      <c r="D296" s="235" t="s">
        <v>173</v>
      </c>
      <c r="E296" s="240" t="s">
        <v>37</v>
      </c>
      <c r="F296" s="241" t="s">
        <v>427</v>
      </c>
      <c r="G296" s="239"/>
      <c r="H296" s="242">
        <v>23.045000000000002</v>
      </c>
      <c r="I296" s="243"/>
      <c r="J296" s="239"/>
      <c r="K296" s="239"/>
      <c r="L296" s="244"/>
      <c r="M296" s="245"/>
      <c r="N296" s="246"/>
      <c r="O296" s="246"/>
      <c r="P296" s="246"/>
      <c r="Q296" s="246"/>
      <c r="R296" s="246"/>
      <c r="S296" s="246"/>
      <c r="T296" s="247"/>
      <c r="AT296" s="248" t="s">
        <v>173</v>
      </c>
      <c r="AU296" s="248" t="s">
        <v>90</v>
      </c>
      <c r="AV296" s="11" t="s">
        <v>90</v>
      </c>
      <c r="AW296" s="11" t="s">
        <v>43</v>
      </c>
      <c r="AX296" s="11" t="s">
        <v>80</v>
      </c>
      <c r="AY296" s="248" t="s">
        <v>162</v>
      </c>
    </row>
    <row r="297" s="11" customFormat="1">
      <c r="B297" s="238"/>
      <c r="C297" s="239"/>
      <c r="D297" s="235" t="s">
        <v>173</v>
      </c>
      <c r="E297" s="240" t="s">
        <v>37</v>
      </c>
      <c r="F297" s="241" t="s">
        <v>428</v>
      </c>
      <c r="G297" s="239"/>
      <c r="H297" s="242">
        <v>0.17999999999999999</v>
      </c>
      <c r="I297" s="243"/>
      <c r="J297" s="239"/>
      <c r="K297" s="239"/>
      <c r="L297" s="244"/>
      <c r="M297" s="245"/>
      <c r="N297" s="246"/>
      <c r="O297" s="246"/>
      <c r="P297" s="246"/>
      <c r="Q297" s="246"/>
      <c r="R297" s="246"/>
      <c r="S297" s="246"/>
      <c r="T297" s="247"/>
      <c r="AT297" s="248" t="s">
        <v>173</v>
      </c>
      <c r="AU297" s="248" t="s">
        <v>90</v>
      </c>
      <c r="AV297" s="11" t="s">
        <v>90</v>
      </c>
      <c r="AW297" s="11" t="s">
        <v>43</v>
      </c>
      <c r="AX297" s="11" t="s">
        <v>80</v>
      </c>
      <c r="AY297" s="248" t="s">
        <v>162</v>
      </c>
    </row>
    <row r="298" s="11" customFormat="1">
      <c r="B298" s="238"/>
      <c r="C298" s="239"/>
      <c r="D298" s="235" t="s">
        <v>173</v>
      </c>
      <c r="E298" s="240" t="s">
        <v>37</v>
      </c>
      <c r="F298" s="241" t="s">
        <v>429</v>
      </c>
      <c r="G298" s="239"/>
      <c r="H298" s="242">
        <v>0.17999999999999999</v>
      </c>
      <c r="I298" s="243"/>
      <c r="J298" s="239"/>
      <c r="K298" s="239"/>
      <c r="L298" s="244"/>
      <c r="M298" s="245"/>
      <c r="N298" s="246"/>
      <c r="O298" s="246"/>
      <c r="P298" s="246"/>
      <c r="Q298" s="246"/>
      <c r="R298" s="246"/>
      <c r="S298" s="246"/>
      <c r="T298" s="247"/>
      <c r="AT298" s="248" t="s">
        <v>173</v>
      </c>
      <c r="AU298" s="248" t="s">
        <v>90</v>
      </c>
      <c r="AV298" s="11" t="s">
        <v>90</v>
      </c>
      <c r="AW298" s="11" t="s">
        <v>43</v>
      </c>
      <c r="AX298" s="11" t="s">
        <v>80</v>
      </c>
      <c r="AY298" s="248" t="s">
        <v>162</v>
      </c>
    </row>
    <row r="299" s="11" customFormat="1">
      <c r="B299" s="238"/>
      <c r="C299" s="239"/>
      <c r="D299" s="235" t="s">
        <v>173</v>
      </c>
      <c r="E299" s="240" t="s">
        <v>37</v>
      </c>
      <c r="F299" s="241" t="s">
        <v>430</v>
      </c>
      <c r="G299" s="239"/>
      <c r="H299" s="242">
        <v>0.17999999999999999</v>
      </c>
      <c r="I299" s="243"/>
      <c r="J299" s="239"/>
      <c r="K299" s="239"/>
      <c r="L299" s="244"/>
      <c r="M299" s="245"/>
      <c r="N299" s="246"/>
      <c r="O299" s="246"/>
      <c r="P299" s="246"/>
      <c r="Q299" s="246"/>
      <c r="R299" s="246"/>
      <c r="S299" s="246"/>
      <c r="T299" s="247"/>
      <c r="AT299" s="248" t="s">
        <v>173</v>
      </c>
      <c r="AU299" s="248" t="s">
        <v>90</v>
      </c>
      <c r="AV299" s="11" t="s">
        <v>90</v>
      </c>
      <c r="AW299" s="11" t="s">
        <v>43</v>
      </c>
      <c r="AX299" s="11" t="s">
        <v>80</v>
      </c>
      <c r="AY299" s="248" t="s">
        <v>162</v>
      </c>
    </row>
    <row r="300" s="11" customFormat="1">
      <c r="B300" s="238"/>
      <c r="C300" s="239"/>
      <c r="D300" s="235" t="s">
        <v>173</v>
      </c>
      <c r="E300" s="240" t="s">
        <v>37</v>
      </c>
      <c r="F300" s="241" t="s">
        <v>431</v>
      </c>
      <c r="G300" s="239"/>
      <c r="H300" s="242">
        <v>0.17999999999999999</v>
      </c>
      <c r="I300" s="243"/>
      <c r="J300" s="239"/>
      <c r="K300" s="239"/>
      <c r="L300" s="244"/>
      <c r="M300" s="245"/>
      <c r="N300" s="246"/>
      <c r="O300" s="246"/>
      <c r="P300" s="246"/>
      <c r="Q300" s="246"/>
      <c r="R300" s="246"/>
      <c r="S300" s="246"/>
      <c r="T300" s="247"/>
      <c r="AT300" s="248" t="s">
        <v>173</v>
      </c>
      <c r="AU300" s="248" t="s">
        <v>90</v>
      </c>
      <c r="AV300" s="11" t="s">
        <v>90</v>
      </c>
      <c r="AW300" s="11" t="s">
        <v>43</v>
      </c>
      <c r="AX300" s="11" t="s">
        <v>80</v>
      </c>
      <c r="AY300" s="248" t="s">
        <v>162</v>
      </c>
    </row>
    <row r="301" s="11" customFormat="1">
      <c r="B301" s="238"/>
      <c r="C301" s="239"/>
      <c r="D301" s="235" t="s">
        <v>173</v>
      </c>
      <c r="E301" s="240" t="s">
        <v>37</v>
      </c>
      <c r="F301" s="241" t="s">
        <v>432</v>
      </c>
      <c r="G301" s="239"/>
      <c r="H301" s="242">
        <v>0.28999999999999998</v>
      </c>
      <c r="I301" s="243"/>
      <c r="J301" s="239"/>
      <c r="K301" s="239"/>
      <c r="L301" s="244"/>
      <c r="M301" s="245"/>
      <c r="N301" s="246"/>
      <c r="O301" s="246"/>
      <c r="P301" s="246"/>
      <c r="Q301" s="246"/>
      <c r="R301" s="246"/>
      <c r="S301" s="246"/>
      <c r="T301" s="247"/>
      <c r="AT301" s="248" t="s">
        <v>173</v>
      </c>
      <c r="AU301" s="248" t="s">
        <v>90</v>
      </c>
      <c r="AV301" s="11" t="s">
        <v>90</v>
      </c>
      <c r="AW301" s="11" t="s">
        <v>43</v>
      </c>
      <c r="AX301" s="11" t="s">
        <v>80</v>
      </c>
      <c r="AY301" s="248" t="s">
        <v>162</v>
      </c>
    </row>
    <row r="302" s="12" customFormat="1">
      <c r="B302" s="249"/>
      <c r="C302" s="250"/>
      <c r="D302" s="235" t="s">
        <v>173</v>
      </c>
      <c r="E302" s="251" t="s">
        <v>117</v>
      </c>
      <c r="F302" s="252" t="s">
        <v>180</v>
      </c>
      <c r="G302" s="250"/>
      <c r="H302" s="253">
        <v>24.055</v>
      </c>
      <c r="I302" s="254"/>
      <c r="J302" s="250"/>
      <c r="K302" s="250"/>
      <c r="L302" s="255"/>
      <c r="M302" s="256"/>
      <c r="N302" s="257"/>
      <c r="O302" s="257"/>
      <c r="P302" s="257"/>
      <c r="Q302" s="257"/>
      <c r="R302" s="257"/>
      <c r="S302" s="257"/>
      <c r="T302" s="258"/>
      <c r="AT302" s="259" t="s">
        <v>173</v>
      </c>
      <c r="AU302" s="259" t="s">
        <v>90</v>
      </c>
      <c r="AV302" s="12" t="s">
        <v>169</v>
      </c>
      <c r="AW302" s="12" t="s">
        <v>43</v>
      </c>
      <c r="AX302" s="12" t="s">
        <v>88</v>
      </c>
      <c r="AY302" s="259" t="s">
        <v>162</v>
      </c>
    </row>
    <row r="303" s="1" customFormat="1" ht="25.5" customHeight="1">
      <c r="B303" s="47"/>
      <c r="C303" s="223" t="s">
        <v>433</v>
      </c>
      <c r="D303" s="223" t="s">
        <v>164</v>
      </c>
      <c r="E303" s="224" t="s">
        <v>434</v>
      </c>
      <c r="F303" s="225" t="s">
        <v>435</v>
      </c>
      <c r="G303" s="226" t="s">
        <v>436</v>
      </c>
      <c r="H303" s="227">
        <v>2</v>
      </c>
      <c r="I303" s="228"/>
      <c r="J303" s="229">
        <f>ROUND(I303*H303,2)</f>
        <v>0</v>
      </c>
      <c r="K303" s="225" t="s">
        <v>168</v>
      </c>
      <c r="L303" s="73"/>
      <c r="M303" s="230" t="s">
        <v>37</v>
      </c>
      <c r="N303" s="231" t="s">
        <v>51</v>
      </c>
      <c r="O303" s="48"/>
      <c r="P303" s="232">
        <f>O303*H303</f>
        <v>0</v>
      </c>
      <c r="Q303" s="232">
        <v>0.0066</v>
      </c>
      <c r="R303" s="232">
        <f>Q303*H303</f>
        <v>0.0132</v>
      </c>
      <c r="S303" s="232">
        <v>0</v>
      </c>
      <c r="T303" s="233">
        <f>S303*H303</f>
        <v>0</v>
      </c>
      <c r="AR303" s="24" t="s">
        <v>169</v>
      </c>
      <c r="AT303" s="24" t="s">
        <v>164</v>
      </c>
      <c r="AU303" s="24" t="s">
        <v>90</v>
      </c>
      <c r="AY303" s="24" t="s">
        <v>162</v>
      </c>
      <c r="BE303" s="234">
        <f>IF(N303="základní",J303,0)</f>
        <v>0</v>
      </c>
      <c r="BF303" s="234">
        <f>IF(N303="snížená",J303,0)</f>
        <v>0</v>
      </c>
      <c r="BG303" s="234">
        <f>IF(N303="zákl. přenesená",J303,0)</f>
        <v>0</v>
      </c>
      <c r="BH303" s="234">
        <f>IF(N303="sníž. přenesená",J303,0)</f>
        <v>0</v>
      </c>
      <c r="BI303" s="234">
        <f>IF(N303="nulová",J303,0)</f>
        <v>0</v>
      </c>
      <c r="BJ303" s="24" t="s">
        <v>88</v>
      </c>
      <c r="BK303" s="234">
        <f>ROUND(I303*H303,2)</f>
        <v>0</v>
      </c>
      <c r="BL303" s="24" t="s">
        <v>169</v>
      </c>
      <c r="BM303" s="24" t="s">
        <v>437</v>
      </c>
    </row>
    <row r="304" s="1" customFormat="1">
      <c r="B304" s="47"/>
      <c r="C304" s="75"/>
      <c r="D304" s="235" t="s">
        <v>171</v>
      </c>
      <c r="E304" s="75"/>
      <c r="F304" s="236" t="s">
        <v>438</v>
      </c>
      <c r="G304" s="75"/>
      <c r="H304" s="75"/>
      <c r="I304" s="193"/>
      <c r="J304" s="75"/>
      <c r="K304" s="75"/>
      <c r="L304" s="73"/>
      <c r="M304" s="237"/>
      <c r="N304" s="48"/>
      <c r="O304" s="48"/>
      <c r="P304" s="48"/>
      <c r="Q304" s="48"/>
      <c r="R304" s="48"/>
      <c r="S304" s="48"/>
      <c r="T304" s="96"/>
      <c r="AT304" s="24" t="s">
        <v>171</v>
      </c>
      <c r="AU304" s="24" t="s">
        <v>90</v>
      </c>
    </row>
    <row r="305" s="11" customFormat="1">
      <c r="B305" s="238"/>
      <c r="C305" s="239"/>
      <c r="D305" s="235" t="s">
        <v>173</v>
      </c>
      <c r="E305" s="240" t="s">
        <v>37</v>
      </c>
      <c r="F305" s="241" t="s">
        <v>90</v>
      </c>
      <c r="G305" s="239"/>
      <c r="H305" s="242">
        <v>2</v>
      </c>
      <c r="I305" s="243"/>
      <c r="J305" s="239"/>
      <c r="K305" s="239"/>
      <c r="L305" s="244"/>
      <c r="M305" s="245"/>
      <c r="N305" s="246"/>
      <c r="O305" s="246"/>
      <c r="P305" s="246"/>
      <c r="Q305" s="246"/>
      <c r="R305" s="246"/>
      <c r="S305" s="246"/>
      <c r="T305" s="247"/>
      <c r="AT305" s="248" t="s">
        <v>173</v>
      </c>
      <c r="AU305" s="248" t="s">
        <v>90</v>
      </c>
      <c r="AV305" s="11" t="s">
        <v>90</v>
      </c>
      <c r="AW305" s="11" t="s">
        <v>43</v>
      </c>
      <c r="AX305" s="11" t="s">
        <v>88</v>
      </c>
      <c r="AY305" s="248" t="s">
        <v>162</v>
      </c>
    </row>
    <row r="306" s="1" customFormat="1" ht="16.5" customHeight="1">
      <c r="B306" s="47"/>
      <c r="C306" s="281" t="s">
        <v>439</v>
      </c>
      <c r="D306" s="281" t="s">
        <v>356</v>
      </c>
      <c r="E306" s="282" t="s">
        <v>440</v>
      </c>
      <c r="F306" s="283" t="s">
        <v>441</v>
      </c>
      <c r="G306" s="284" t="s">
        <v>436</v>
      </c>
      <c r="H306" s="285">
        <v>1.01</v>
      </c>
      <c r="I306" s="286"/>
      <c r="J306" s="287">
        <f>ROUND(I306*H306,2)</f>
        <v>0</v>
      </c>
      <c r="K306" s="283" t="s">
        <v>168</v>
      </c>
      <c r="L306" s="288"/>
      <c r="M306" s="289" t="s">
        <v>37</v>
      </c>
      <c r="N306" s="290" t="s">
        <v>51</v>
      </c>
      <c r="O306" s="48"/>
      <c r="P306" s="232">
        <f>O306*H306</f>
        <v>0</v>
      </c>
      <c r="Q306" s="232">
        <v>0.064000000000000001</v>
      </c>
      <c r="R306" s="232">
        <f>Q306*H306</f>
        <v>0.064640000000000003</v>
      </c>
      <c r="S306" s="232">
        <v>0</v>
      </c>
      <c r="T306" s="233">
        <f>S306*H306</f>
        <v>0</v>
      </c>
      <c r="AR306" s="24" t="s">
        <v>222</v>
      </c>
      <c r="AT306" s="24" t="s">
        <v>356</v>
      </c>
      <c r="AU306" s="24" t="s">
        <v>90</v>
      </c>
      <c r="AY306" s="24" t="s">
        <v>162</v>
      </c>
      <c r="BE306" s="234">
        <f>IF(N306="základní",J306,0)</f>
        <v>0</v>
      </c>
      <c r="BF306" s="234">
        <f>IF(N306="snížená",J306,0)</f>
        <v>0</v>
      </c>
      <c r="BG306" s="234">
        <f>IF(N306="zákl. přenesená",J306,0)</f>
        <v>0</v>
      </c>
      <c r="BH306" s="234">
        <f>IF(N306="sníž. přenesená",J306,0)</f>
        <v>0</v>
      </c>
      <c r="BI306" s="234">
        <f>IF(N306="nulová",J306,0)</f>
        <v>0</v>
      </c>
      <c r="BJ306" s="24" t="s">
        <v>88</v>
      </c>
      <c r="BK306" s="234">
        <f>ROUND(I306*H306,2)</f>
        <v>0</v>
      </c>
      <c r="BL306" s="24" t="s">
        <v>169</v>
      </c>
      <c r="BM306" s="24" t="s">
        <v>442</v>
      </c>
    </row>
    <row r="307" s="11" customFormat="1">
      <c r="B307" s="238"/>
      <c r="C307" s="239"/>
      <c r="D307" s="235" t="s">
        <v>173</v>
      </c>
      <c r="E307" s="239"/>
      <c r="F307" s="241" t="s">
        <v>443</v>
      </c>
      <c r="G307" s="239"/>
      <c r="H307" s="242">
        <v>1.01</v>
      </c>
      <c r="I307" s="243"/>
      <c r="J307" s="239"/>
      <c r="K307" s="239"/>
      <c r="L307" s="244"/>
      <c r="M307" s="245"/>
      <c r="N307" s="246"/>
      <c r="O307" s="246"/>
      <c r="P307" s="246"/>
      <c r="Q307" s="246"/>
      <c r="R307" s="246"/>
      <c r="S307" s="246"/>
      <c r="T307" s="247"/>
      <c r="AT307" s="248" t="s">
        <v>173</v>
      </c>
      <c r="AU307" s="248" t="s">
        <v>90</v>
      </c>
      <c r="AV307" s="11" t="s">
        <v>90</v>
      </c>
      <c r="AW307" s="11" t="s">
        <v>6</v>
      </c>
      <c r="AX307" s="11" t="s">
        <v>88</v>
      </c>
      <c r="AY307" s="248" t="s">
        <v>162</v>
      </c>
    </row>
    <row r="308" s="1" customFormat="1" ht="16.5" customHeight="1">
      <c r="B308" s="47"/>
      <c r="C308" s="281" t="s">
        <v>444</v>
      </c>
      <c r="D308" s="281" t="s">
        <v>356</v>
      </c>
      <c r="E308" s="282" t="s">
        <v>445</v>
      </c>
      <c r="F308" s="283" t="s">
        <v>446</v>
      </c>
      <c r="G308" s="284" t="s">
        <v>436</v>
      </c>
      <c r="H308" s="285">
        <v>1.01</v>
      </c>
      <c r="I308" s="286"/>
      <c r="J308" s="287">
        <f>ROUND(I308*H308,2)</f>
        <v>0</v>
      </c>
      <c r="K308" s="283" t="s">
        <v>168</v>
      </c>
      <c r="L308" s="288"/>
      <c r="M308" s="289" t="s">
        <v>37</v>
      </c>
      <c r="N308" s="290" t="s">
        <v>51</v>
      </c>
      <c r="O308" s="48"/>
      <c r="P308" s="232">
        <f>O308*H308</f>
        <v>0</v>
      </c>
      <c r="Q308" s="232">
        <v>0.039</v>
      </c>
      <c r="R308" s="232">
        <f>Q308*H308</f>
        <v>0.039390000000000001</v>
      </c>
      <c r="S308" s="232">
        <v>0</v>
      </c>
      <c r="T308" s="233">
        <f>S308*H308</f>
        <v>0</v>
      </c>
      <c r="AR308" s="24" t="s">
        <v>222</v>
      </c>
      <c r="AT308" s="24" t="s">
        <v>356</v>
      </c>
      <c r="AU308" s="24" t="s">
        <v>90</v>
      </c>
      <c r="AY308" s="24" t="s">
        <v>162</v>
      </c>
      <c r="BE308" s="234">
        <f>IF(N308="základní",J308,0)</f>
        <v>0</v>
      </c>
      <c r="BF308" s="234">
        <f>IF(N308="snížená",J308,0)</f>
        <v>0</v>
      </c>
      <c r="BG308" s="234">
        <f>IF(N308="zákl. přenesená",J308,0)</f>
        <v>0</v>
      </c>
      <c r="BH308" s="234">
        <f>IF(N308="sníž. přenesená",J308,0)</f>
        <v>0</v>
      </c>
      <c r="BI308" s="234">
        <f>IF(N308="nulová",J308,0)</f>
        <v>0</v>
      </c>
      <c r="BJ308" s="24" t="s">
        <v>88</v>
      </c>
      <c r="BK308" s="234">
        <f>ROUND(I308*H308,2)</f>
        <v>0</v>
      </c>
      <c r="BL308" s="24" t="s">
        <v>169</v>
      </c>
      <c r="BM308" s="24" t="s">
        <v>447</v>
      </c>
    </row>
    <row r="309" s="11" customFormat="1">
      <c r="B309" s="238"/>
      <c r="C309" s="239"/>
      <c r="D309" s="235" t="s">
        <v>173</v>
      </c>
      <c r="E309" s="239"/>
      <c r="F309" s="241" t="s">
        <v>443</v>
      </c>
      <c r="G309" s="239"/>
      <c r="H309" s="242">
        <v>1.01</v>
      </c>
      <c r="I309" s="243"/>
      <c r="J309" s="239"/>
      <c r="K309" s="239"/>
      <c r="L309" s="244"/>
      <c r="M309" s="245"/>
      <c r="N309" s="246"/>
      <c r="O309" s="246"/>
      <c r="P309" s="246"/>
      <c r="Q309" s="246"/>
      <c r="R309" s="246"/>
      <c r="S309" s="246"/>
      <c r="T309" s="247"/>
      <c r="AT309" s="248" t="s">
        <v>173</v>
      </c>
      <c r="AU309" s="248" t="s">
        <v>90</v>
      </c>
      <c r="AV309" s="11" t="s">
        <v>90</v>
      </c>
      <c r="AW309" s="11" t="s">
        <v>6</v>
      </c>
      <c r="AX309" s="11" t="s">
        <v>88</v>
      </c>
      <c r="AY309" s="248" t="s">
        <v>162</v>
      </c>
    </row>
    <row r="310" s="10" customFormat="1" ht="29.88" customHeight="1">
      <c r="B310" s="207"/>
      <c r="C310" s="208"/>
      <c r="D310" s="209" t="s">
        <v>79</v>
      </c>
      <c r="E310" s="221" t="s">
        <v>115</v>
      </c>
      <c r="F310" s="221" t="s">
        <v>448</v>
      </c>
      <c r="G310" s="208"/>
      <c r="H310" s="208"/>
      <c r="I310" s="211"/>
      <c r="J310" s="222">
        <f>BK310</f>
        <v>0</v>
      </c>
      <c r="K310" s="208"/>
      <c r="L310" s="213"/>
      <c r="M310" s="214"/>
      <c r="N310" s="215"/>
      <c r="O310" s="215"/>
      <c r="P310" s="216">
        <f>SUM(P311:P319)</f>
        <v>0</v>
      </c>
      <c r="Q310" s="215"/>
      <c r="R310" s="216">
        <f>SUM(R311:R319)</f>
        <v>0</v>
      </c>
      <c r="S310" s="215"/>
      <c r="T310" s="217">
        <f>SUM(T311:T319)</f>
        <v>0</v>
      </c>
      <c r="AR310" s="218" t="s">
        <v>88</v>
      </c>
      <c r="AT310" s="219" t="s">
        <v>79</v>
      </c>
      <c r="AU310" s="219" t="s">
        <v>88</v>
      </c>
      <c r="AY310" s="218" t="s">
        <v>162</v>
      </c>
      <c r="BK310" s="220">
        <f>SUM(BK311:BK319)</f>
        <v>0</v>
      </c>
    </row>
    <row r="311" s="1" customFormat="1" ht="25.5" customHeight="1">
      <c r="B311" s="47"/>
      <c r="C311" s="223" t="s">
        <v>449</v>
      </c>
      <c r="D311" s="223" t="s">
        <v>164</v>
      </c>
      <c r="E311" s="224" t="s">
        <v>450</v>
      </c>
      <c r="F311" s="225" t="s">
        <v>451</v>
      </c>
      <c r="G311" s="226" t="s">
        <v>167</v>
      </c>
      <c r="H311" s="227">
        <v>240.55000000000001</v>
      </c>
      <c r="I311" s="228"/>
      <c r="J311" s="229">
        <f>ROUND(I311*H311,2)</f>
        <v>0</v>
      </c>
      <c r="K311" s="225" t="s">
        <v>168</v>
      </c>
      <c r="L311" s="73"/>
      <c r="M311" s="230" t="s">
        <v>37</v>
      </c>
      <c r="N311" s="231" t="s">
        <v>51</v>
      </c>
      <c r="O311" s="48"/>
      <c r="P311" s="232">
        <f>O311*H311</f>
        <v>0</v>
      </c>
      <c r="Q311" s="232">
        <v>0</v>
      </c>
      <c r="R311" s="232">
        <f>Q311*H311</f>
        <v>0</v>
      </c>
      <c r="S311" s="232">
        <v>0</v>
      </c>
      <c r="T311" s="233">
        <f>S311*H311</f>
        <v>0</v>
      </c>
      <c r="AR311" s="24" t="s">
        <v>169</v>
      </c>
      <c r="AT311" s="24" t="s">
        <v>164</v>
      </c>
      <c r="AU311" s="24" t="s">
        <v>90</v>
      </c>
      <c r="AY311" s="24" t="s">
        <v>162</v>
      </c>
      <c r="BE311" s="234">
        <f>IF(N311="základní",J311,0)</f>
        <v>0</v>
      </c>
      <c r="BF311" s="234">
        <f>IF(N311="snížená",J311,0)</f>
        <v>0</v>
      </c>
      <c r="BG311" s="234">
        <f>IF(N311="zákl. přenesená",J311,0)</f>
        <v>0</v>
      </c>
      <c r="BH311" s="234">
        <f>IF(N311="sníž. přenesená",J311,0)</f>
        <v>0</v>
      </c>
      <c r="BI311" s="234">
        <f>IF(N311="nulová",J311,0)</f>
        <v>0</v>
      </c>
      <c r="BJ311" s="24" t="s">
        <v>88</v>
      </c>
      <c r="BK311" s="234">
        <f>ROUND(I311*H311,2)</f>
        <v>0</v>
      </c>
      <c r="BL311" s="24" t="s">
        <v>169</v>
      </c>
      <c r="BM311" s="24" t="s">
        <v>452</v>
      </c>
    </row>
    <row r="312" s="13" customFormat="1">
      <c r="B312" s="260"/>
      <c r="C312" s="261"/>
      <c r="D312" s="235" t="s">
        <v>173</v>
      </c>
      <c r="E312" s="262" t="s">
        <v>37</v>
      </c>
      <c r="F312" s="263" t="s">
        <v>453</v>
      </c>
      <c r="G312" s="261"/>
      <c r="H312" s="262" t="s">
        <v>37</v>
      </c>
      <c r="I312" s="264"/>
      <c r="J312" s="261"/>
      <c r="K312" s="261"/>
      <c r="L312" s="265"/>
      <c r="M312" s="266"/>
      <c r="N312" s="267"/>
      <c r="O312" s="267"/>
      <c r="P312" s="267"/>
      <c r="Q312" s="267"/>
      <c r="R312" s="267"/>
      <c r="S312" s="267"/>
      <c r="T312" s="268"/>
      <c r="AT312" s="269" t="s">
        <v>173</v>
      </c>
      <c r="AU312" s="269" t="s">
        <v>90</v>
      </c>
      <c r="AV312" s="13" t="s">
        <v>88</v>
      </c>
      <c r="AW312" s="13" t="s">
        <v>43</v>
      </c>
      <c r="AX312" s="13" t="s">
        <v>80</v>
      </c>
      <c r="AY312" s="269" t="s">
        <v>162</v>
      </c>
    </row>
    <row r="313" s="11" customFormat="1">
      <c r="B313" s="238"/>
      <c r="C313" s="239"/>
      <c r="D313" s="235" t="s">
        <v>173</v>
      </c>
      <c r="E313" s="240" t="s">
        <v>37</v>
      </c>
      <c r="F313" s="241" t="s">
        <v>174</v>
      </c>
      <c r="G313" s="239"/>
      <c r="H313" s="242">
        <v>230.44999999999999</v>
      </c>
      <c r="I313" s="243"/>
      <c r="J313" s="239"/>
      <c r="K313" s="239"/>
      <c r="L313" s="244"/>
      <c r="M313" s="245"/>
      <c r="N313" s="246"/>
      <c r="O313" s="246"/>
      <c r="P313" s="246"/>
      <c r="Q313" s="246"/>
      <c r="R313" s="246"/>
      <c r="S313" s="246"/>
      <c r="T313" s="247"/>
      <c r="AT313" s="248" t="s">
        <v>173</v>
      </c>
      <c r="AU313" s="248" t="s">
        <v>90</v>
      </c>
      <c r="AV313" s="11" t="s">
        <v>90</v>
      </c>
      <c r="AW313" s="11" t="s">
        <v>43</v>
      </c>
      <c r="AX313" s="11" t="s">
        <v>80</v>
      </c>
      <c r="AY313" s="248" t="s">
        <v>162</v>
      </c>
    </row>
    <row r="314" s="11" customFormat="1">
      <c r="B314" s="238"/>
      <c r="C314" s="239"/>
      <c r="D314" s="235" t="s">
        <v>173</v>
      </c>
      <c r="E314" s="240" t="s">
        <v>37</v>
      </c>
      <c r="F314" s="241" t="s">
        <v>175</v>
      </c>
      <c r="G314" s="239"/>
      <c r="H314" s="242">
        <v>1.8</v>
      </c>
      <c r="I314" s="243"/>
      <c r="J314" s="239"/>
      <c r="K314" s="239"/>
      <c r="L314" s="244"/>
      <c r="M314" s="245"/>
      <c r="N314" s="246"/>
      <c r="O314" s="246"/>
      <c r="P314" s="246"/>
      <c r="Q314" s="246"/>
      <c r="R314" s="246"/>
      <c r="S314" s="246"/>
      <c r="T314" s="247"/>
      <c r="AT314" s="248" t="s">
        <v>173</v>
      </c>
      <c r="AU314" s="248" t="s">
        <v>90</v>
      </c>
      <c r="AV314" s="11" t="s">
        <v>90</v>
      </c>
      <c r="AW314" s="11" t="s">
        <v>43</v>
      </c>
      <c r="AX314" s="11" t="s">
        <v>80</v>
      </c>
      <c r="AY314" s="248" t="s">
        <v>162</v>
      </c>
    </row>
    <row r="315" s="11" customFormat="1">
      <c r="B315" s="238"/>
      <c r="C315" s="239"/>
      <c r="D315" s="235" t="s">
        <v>173</v>
      </c>
      <c r="E315" s="240" t="s">
        <v>37</v>
      </c>
      <c r="F315" s="241" t="s">
        <v>176</v>
      </c>
      <c r="G315" s="239"/>
      <c r="H315" s="242">
        <v>1.8</v>
      </c>
      <c r="I315" s="243"/>
      <c r="J315" s="239"/>
      <c r="K315" s="239"/>
      <c r="L315" s="244"/>
      <c r="M315" s="245"/>
      <c r="N315" s="246"/>
      <c r="O315" s="246"/>
      <c r="P315" s="246"/>
      <c r="Q315" s="246"/>
      <c r="R315" s="246"/>
      <c r="S315" s="246"/>
      <c r="T315" s="247"/>
      <c r="AT315" s="248" t="s">
        <v>173</v>
      </c>
      <c r="AU315" s="248" t="s">
        <v>90</v>
      </c>
      <c r="AV315" s="11" t="s">
        <v>90</v>
      </c>
      <c r="AW315" s="11" t="s">
        <v>43</v>
      </c>
      <c r="AX315" s="11" t="s">
        <v>80</v>
      </c>
      <c r="AY315" s="248" t="s">
        <v>162</v>
      </c>
    </row>
    <row r="316" s="11" customFormat="1">
      <c r="B316" s="238"/>
      <c r="C316" s="239"/>
      <c r="D316" s="235" t="s">
        <v>173</v>
      </c>
      <c r="E316" s="240" t="s">
        <v>37</v>
      </c>
      <c r="F316" s="241" t="s">
        <v>177</v>
      </c>
      <c r="G316" s="239"/>
      <c r="H316" s="242">
        <v>1.8</v>
      </c>
      <c r="I316" s="243"/>
      <c r="J316" s="239"/>
      <c r="K316" s="239"/>
      <c r="L316" s="244"/>
      <c r="M316" s="245"/>
      <c r="N316" s="246"/>
      <c r="O316" s="246"/>
      <c r="P316" s="246"/>
      <c r="Q316" s="246"/>
      <c r="R316" s="246"/>
      <c r="S316" s="246"/>
      <c r="T316" s="247"/>
      <c r="AT316" s="248" t="s">
        <v>173</v>
      </c>
      <c r="AU316" s="248" t="s">
        <v>90</v>
      </c>
      <c r="AV316" s="11" t="s">
        <v>90</v>
      </c>
      <c r="AW316" s="11" t="s">
        <v>43</v>
      </c>
      <c r="AX316" s="11" t="s">
        <v>80</v>
      </c>
      <c r="AY316" s="248" t="s">
        <v>162</v>
      </c>
    </row>
    <row r="317" s="11" customFormat="1">
      <c r="B317" s="238"/>
      <c r="C317" s="239"/>
      <c r="D317" s="235" t="s">
        <v>173</v>
      </c>
      <c r="E317" s="240" t="s">
        <v>37</v>
      </c>
      <c r="F317" s="241" t="s">
        <v>178</v>
      </c>
      <c r="G317" s="239"/>
      <c r="H317" s="242">
        <v>1.8</v>
      </c>
      <c r="I317" s="243"/>
      <c r="J317" s="239"/>
      <c r="K317" s="239"/>
      <c r="L317" s="244"/>
      <c r="M317" s="245"/>
      <c r="N317" s="246"/>
      <c r="O317" s="246"/>
      <c r="P317" s="246"/>
      <c r="Q317" s="246"/>
      <c r="R317" s="246"/>
      <c r="S317" s="246"/>
      <c r="T317" s="247"/>
      <c r="AT317" s="248" t="s">
        <v>173</v>
      </c>
      <c r="AU317" s="248" t="s">
        <v>90</v>
      </c>
      <c r="AV317" s="11" t="s">
        <v>90</v>
      </c>
      <c r="AW317" s="11" t="s">
        <v>43</v>
      </c>
      <c r="AX317" s="11" t="s">
        <v>80</v>
      </c>
      <c r="AY317" s="248" t="s">
        <v>162</v>
      </c>
    </row>
    <row r="318" s="11" customFormat="1">
      <c r="B318" s="238"/>
      <c r="C318" s="239"/>
      <c r="D318" s="235" t="s">
        <v>173</v>
      </c>
      <c r="E318" s="240" t="s">
        <v>37</v>
      </c>
      <c r="F318" s="241" t="s">
        <v>179</v>
      </c>
      <c r="G318" s="239"/>
      <c r="H318" s="242">
        <v>2.8999999999999999</v>
      </c>
      <c r="I318" s="243"/>
      <c r="J318" s="239"/>
      <c r="K318" s="239"/>
      <c r="L318" s="244"/>
      <c r="M318" s="245"/>
      <c r="N318" s="246"/>
      <c r="O318" s="246"/>
      <c r="P318" s="246"/>
      <c r="Q318" s="246"/>
      <c r="R318" s="246"/>
      <c r="S318" s="246"/>
      <c r="T318" s="247"/>
      <c r="AT318" s="248" t="s">
        <v>173</v>
      </c>
      <c r="AU318" s="248" t="s">
        <v>90</v>
      </c>
      <c r="AV318" s="11" t="s">
        <v>90</v>
      </c>
      <c r="AW318" s="11" t="s">
        <v>43</v>
      </c>
      <c r="AX318" s="11" t="s">
        <v>80</v>
      </c>
      <c r="AY318" s="248" t="s">
        <v>162</v>
      </c>
    </row>
    <row r="319" s="12" customFormat="1">
      <c r="B319" s="249"/>
      <c r="C319" s="250"/>
      <c r="D319" s="235" t="s">
        <v>173</v>
      </c>
      <c r="E319" s="251" t="s">
        <v>37</v>
      </c>
      <c r="F319" s="252" t="s">
        <v>180</v>
      </c>
      <c r="G319" s="250"/>
      <c r="H319" s="253">
        <v>240.55000000000001</v>
      </c>
      <c r="I319" s="254"/>
      <c r="J319" s="250"/>
      <c r="K319" s="250"/>
      <c r="L319" s="255"/>
      <c r="M319" s="256"/>
      <c r="N319" s="257"/>
      <c r="O319" s="257"/>
      <c r="P319" s="257"/>
      <c r="Q319" s="257"/>
      <c r="R319" s="257"/>
      <c r="S319" s="257"/>
      <c r="T319" s="258"/>
      <c r="AT319" s="259" t="s">
        <v>173</v>
      </c>
      <c r="AU319" s="259" t="s">
        <v>90</v>
      </c>
      <c r="AV319" s="12" t="s">
        <v>169</v>
      </c>
      <c r="AW319" s="12" t="s">
        <v>43</v>
      </c>
      <c r="AX319" s="12" t="s">
        <v>88</v>
      </c>
      <c r="AY319" s="259" t="s">
        <v>162</v>
      </c>
    </row>
    <row r="320" s="10" customFormat="1" ht="29.88" customHeight="1">
      <c r="B320" s="207"/>
      <c r="C320" s="208"/>
      <c r="D320" s="209" t="s">
        <v>79</v>
      </c>
      <c r="E320" s="221" t="s">
        <v>209</v>
      </c>
      <c r="F320" s="221" t="s">
        <v>454</v>
      </c>
      <c r="G320" s="208"/>
      <c r="H320" s="208"/>
      <c r="I320" s="211"/>
      <c r="J320" s="222">
        <f>BK320</f>
        <v>0</v>
      </c>
      <c r="K320" s="208"/>
      <c r="L320" s="213"/>
      <c r="M320" s="214"/>
      <c r="N320" s="215"/>
      <c r="O320" s="215"/>
      <c r="P320" s="216">
        <f>SUM(P321:P327)</f>
        <v>0</v>
      </c>
      <c r="Q320" s="215"/>
      <c r="R320" s="216">
        <f>SUM(R321:R327)</f>
        <v>0.097584000000000004</v>
      </c>
      <c r="S320" s="215"/>
      <c r="T320" s="217">
        <f>SUM(T321:T327)</f>
        <v>0</v>
      </c>
      <c r="AR320" s="218" t="s">
        <v>88</v>
      </c>
      <c r="AT320" s="219" t="s">
        <v>79</v>
      </c>
      <c r="AU320" s="219" t="s">
        <v>88</v>
      </c>
      <c r="AY320" s="218" t="s">
        <v>162</v>
      </c>
      <c r="BK320" s="220">
        <f>SUM(BK321:BK327)</f>
        <v>0</v>
      </c>
    </row>
    <row r="321" s="1" customFormat="1" ht="25.5" customHeight="1">
      <c r="B321" s="47"/>
      <c r="C321" s="223" t="s">
        <v>455</v>
      </c>
      <c r="D321" s="223" t="s">
        <v>164</v>
      </c>
      <c r="E321" s="224" t="s">
        <v>456</v>
      </c>
      <c r="F321" s="225" t="s">
        <v>457</v>
      </c>
      <c r="G321" s="226" t="s">
        <v>167</v>
      </c>
      <c r="H321" s="227">
        <v>9.1199999999999992</v>
      </c>
      <c r="I321" s="228"/>
      <c r="J321" s="229">
        <f>ROUND(I321*H321,2)</f>
        <v>0</v>
      </c>
      <c r="K321" s="225" t="s">
        <v>168</v>
      </c>
      <c r="L321" s="73"/>
      <c r="M321" s="230" t="s">
        <v>37</v>
      </c>
      <c r="N321" s="231" t="s">
        <v>51</v>
      </c>
      <c r="O321" s="48"/>
      <c r="P321" s="232">
        <f>O321*H321</f>
        <v>0</v>
      </c>
      <c r="Q321" s="232">
        <v>0.0080000000000000002</v>
      </c>
      <c r="R321" s="232">
        <f>Q321*H321</f>
        <v>0.072959999999999997</v>
      </c>
      <c r="S321" s="232">
        <v>0</v>
      </c>
      <c r="T321" s="233">
        <f>S321*H321</f>
        <v>0</v>
      </c>
      <c r="AR321" s="24" t="s">
        <v>169</v>
      </c>
      <c r="AT321" s="24" t="s">
        <v>164</v>
      </c>
      <c r="AU321" s="24" t="s">
        <v>90</v>
      </c>
      <c r="AY321" s="24" t="s">
        <v>162</v>
      </c>
      <c r="BE321" s="234">
        <f>IF(N321="základní",J321,0)</f>
        <v>0</v>
      </c>
      <c r="BF321" s="234">
        <f>IF(N321="snížená",J321,0)</f>
        <v>0</v>
      </c>
      <c r="BG321" s="234">
        <f>IF(N321="zákl. přenesená",J321,0)</f>
        <v>0</v>
      </c>
      <c r="BH321" s="234">
        <f>IF(N321="sníž. přenesená",J321,0)</f>
        <v>0</v>
      </c>
      <c r="BI321" s="234">
        <f>IF(N321="nulová",J321,0)</f>
        <v>0</v>
      </c>
      <c r="BJ321" s="24" t="s">
        <v>88</v>
      </c>
      <c r="BK321" s="234">
        <f>ROUND(I321*H321,2)</f>
        <v>0</v>
      </c>
      <c r="BL321" s="24" t="s">
        <v>169</v>
      </c>
      <c r="BM321" s="24" t="s">
        <v>458</v>
      </c>
    </row>
    <row r="322" s="1" customFormat="1">
      <c r="B322" s="47"/>
      <c r="C322" s="75"/>
      <c r="D322" s="235" t="s">
        <v>171</v>
      </c>
      <c r="E322" s="75"/>
      <c r="F322" s="236" t="s">
        <v>459</v>
      </c>
      <c r="G322" s="75"/>
      <c r="H322" s="75"/>
      <c r="I322" s="193"/>
      <c r="J322" s="75"/>
      <c r="K322" s="75"/>
      <c r="L322" s="73"/>
      <c r="M322" s="237"/>
      <c r="N322" s="48"/>
      <c r="O322" s="48"/>
      <c r="P322" s="48"/>
      <c r="Q322" s="48"/>
      <c r="R322" s="48"/>
      <c r="S322" s="48"/>
      <c r="T322" s="96"/>
      <c r="AT322" s="24" t="s">
        <v>171</v>
      </c>
      <c r="AU322" s="24" t="s">
        <v>90</v>
      </c>
    </row>
    <row r="323" s="11" customFormat="1">
      <c r="B323" s="238"/>
      <c r="C323" s="239"/>
      <c r="D323" s="235" t="s">
        <v>173</v>
      </c>
      <c r="E323" s="240" t="s">
        <v>37</v>
      </c>
      <c r="F323" s="241" t="s">
        <v>460</v>
      </c>
      <c r="G323" s="239"/>
      <c r="H323" s="242">
        <v>9.1199999999999992</v>
      </c>
      <c r="I323" s="243"/>
      <c r="J323" s="239"/>
      <c r="K323" s="239"/>
      <c r="L323" s="244"/>
      <c r="M323" s="245"/>
      <c r="N323" s="246"/>
      <c r="O323" s="246"/>
      <c r="P323" s="246"/>
      <c r="Q323" s="246"/>
      <c r="R323" s="246"/>
      <c r="S323" s="246"/>
      <c r="T323" s="247"/>
      <c r="AT323" s="248" t="s">
        <v>173</v>
      </c>
      <c r="AU323" s="248" t="s">
        <v>90</v>
      </c>
      <c r="AV323" s="11" t="s">
        <v>90</v>
      </c>
      <c r="AW323" s="11" t="s">
        <v>43</v>
      </c>
      <c r="AX323" s="11" t="s">
        <v>88</v>
      </c>
      <c r="AY323" s="248" t="s">
        <v>162</v>
      </c>
    </row>
    <row r="324" s="1" customFormat="1" ht="38.25" customHeight="1">
      <c r="B324" s="47"/>
      <c r="C324" s="223" t="s">
        <v>461</v>
      </c>
      <c r="D324" s="223" t="s">
        <v>164</v>
      </c>
      <c r="E324" s="224" t="s">
        <v>462</v>
      </c>
      <c r="F324" s="225" t="s">
        <v>463</v>
      </c>
      <c r="G324" s="226" t="s">
        <v>167</v>
      </c>
      <c r="H324" s="227">
        <v>9.1199999999999992</v>
      </c>
      <c r="I324" s="228"/>
      <c r="J324" s="229">
        <f>ROUND(I324*H324,2)</f>
        <v>0</v>
      </c>
      <c r="K324" s="225" t="s">
        <v>168</v>
      </c>
      <c r="L324" s="73"/>
      <c r="M324" s="230" t="s">
        <v>37</v>
      </c>
      <c r="N324" s="231" t="s">
        <v>51</v>
      </c>
      <c r="O324" s="48"/>
      <c r="P324" s="232">
        <f>O324*H324</f>
        <v>0</v>
      </c>
      <c r="Q324" s="232">
        <v>0.0027000000000000001</v>
      </c>
      <c r="R324" s="232">
        <f>Q324*H324</f>
        <v>0.024624</v>
      </c>
      <c r="S324" s="232">
        <v>0</v>
      </c>
      <c r="T324" s="233">
        <f>S324*H324</f>
        <v>0</v>
      </c>
      <c r="AR324" s="24" t="s">
        <v>169</v>
      </c>
      <c r="AT324" s="24" t="s">
        <v>164</v>
      </c>
      <c r="AU324" s="24" t="s">
        <v>90</v>
      </c>
      <c r="AY324" s="24" t="s">
        <v>162</v>
      </c>
      <c r="BE324" s="234">
        <f>IF(N324="základní",J324,0)</f>
        <v>0</v>
      </c>
      <c r="BF324" s="234">
        <f>IF(N324="snížená",J324,0)</f>
        <v>0</v>
      </c>
      <c r="BG324" s="234">
        <f>IF(N324="zákl. přenesená",J324,0)</f>
        <v>0</v>
      </c>
      <c r="BH324" s="234">
        <f>IF(N324="sníž. přenesená",J324,0)</f>
        <v>0</v>
      </c>
      <c r="BI324" s="234">
        <f>IF(N324="nulová",J324,0)</f>
        <v>0</v>
      </c>
      <c r="BJ324" s="24" t="s">
        <v>88</v>
      </c>
      <c r="BK324" s="234">
        <f>ROUND(I324*H324,2)</f>
        <v>0</v>
      </c>
      <c r="BL324" s="24" t="s">
        <v>169</v>
      </c>
      <c r="BM324" s="24" t="s">
        <v>464</v>
      </c>
    </row>
    <row r="325" s="1" customFormat="1">
      <c r="B325" s="47"/>
      <c r="C325" s="75"/>
      <c r="D325" s="235" t="s">
        <v>171</v>
      </c>
      <c r="E325" s="75"/>
      <c r="F325" s="236" t="s">
        <v>459</v>
      </c>
      <c r="G325" s="75"/>
      <c r="H325" s="75"/>
      <c r="I325" s="193"/>
      <c r="J325" s="75"/>
      <c r="K325" s="75"/>
      <c r="L325" s="73"/>
      <c r="M325" s="237"/>
      <c r="N325" s="48"/>
      <c r="O325" s="48"/>
      <c r="P325" s="48"/>
      <c r="Q325" s="48"/>
      <c r="R325" s="48"/>
      <c r="S325" s="48"/>
      <c r="T325" s="96"/>
      <c r="AT325" s="24" t="s">
        <v>171</v>
      </c>
      <c r="AU325" s="24" t="s">
        <v>90</v>
      </c>
    </row>
    <row r="326" s="11" customFormat="1">
      <c r="B326" s="238"/>
      <c r="C326" s="239"/>
      <c r="D326" s="235" t="s">
        <v>173</v>
      </c>
      <c r="E326" s="240" t="s">
        <v>37</v>
      </c>
      <c r="F326" s="241" t="s">
        <v>460</v>
      </c>
      <c r="G326" s="239"/>
      <c r="H326" s="242">
        <v>9.1199999999999992</v>
      </c>
      <c r="I326" s="243"/>
      <c r="J326" s="239"/>
      <c r="K326" s="239"/>
      <c r="L326" s="244"/>
      <c r="M326" s="245"/>
      <c r="N326" s="246"/>
      <c r="O326" s="246"/>
      <c r="P326" s="246"/>
      <c r="Q326" s="246"/>
      <c r="R326" s="246"/>
      <c r="S326" s="246"/>
      <c r="T326" s="247"/>
      <c r="AT326" s="248" t="s">
        <v>173</v>
      </c>
      <c r="AU326" s="248" t="s">
        <v>90</v>
      </c>
      <c r="AV326" s="11" t="s">
        <v>90</v>
      </c>
      <c r="AW326" s="11" t="s">
        <v>43</v>
      </c>
      <c r="AX326" s="11" t="s">
        <v>80</v>
      </c>
      <c r="AY326" s="248" t="s">
        <v>162</v>
      </c>
    </row>
    <row r="327" s="12" customFormat="1">
      <c r="B327" s="249"/>
      <c r="C327" s="250"/>
      <c r="D327" s="235" t="s">
        <v>173</v>
      </c>
      <c r="E327" s="251" t="s">
        <v>37</v>
      </c>
      <c r="F327" s="252" t="s">
        <v>180</v>
      </c>
      <c r="G327" s="250"/>
      <c r="H327" s="253">
        <v>9.1199999999999992</v>
      </c>
      <c r="I327" s="254"/>
      <c r="J327" s="250"/>
      <c r="K327" s="250"/>
      <c r="L327" s="255"/>
      <c r="M327" s="256"/>
      <c r="N327" s="257"/>
      <c r="O327" s="257"/>
      <c r="P327" s="257"/>
      <c r="Q327" s="257"/>
      <c r="R327" s="257"/>
      <c r="S327" s="257"/>
      <c r="T327" s="258"/>
      <c r="AT327" s="259" t="s">
        <v>173</v>
      </c>
      <c r="AU327" s="259" t="s">
        <v>90</v>
      </c>
      <c r="AV327" s="12" t="s">
        <v>169</v>
      </c>
      <c r="AW327" s="12" t="s">
        <v>43</v>
      </c>
      <c r="AX327" s="12" t="s">
        <v>88</v>
      </c>
      <c r="AY327" s="259" t="s">
        <v>162</v>
      </c>
    </row>
    <row r="328" s="10" customFormat="1" ht="29.88" customHeight="1">
      <c r="B328" s="207"/>
      <c r="C328" s="208"/>
      <c r="D328" s="209" t="s">
        <v>79</v>
      </c>
      <c r="E328" s="221" t="s">
        <v>222</v>
      </c>
      <c r="F328" s="221" t="s">
        <v>465</v>
      </c>
      <c r="G328" s="208"/>
      <c r="H328" s="208"/>
      <c r="I328" s="211"/>
      <c r="J328" s="222">
        <f>BK328</f>
        <v>0</v>
      </c>
      <c r="K328" s="208"/>
      <c r="L328" s="213"/>
      <c r="M328" s="214"/>
      <c r="N328" s="215"/>
      <c r="O328" s="215"/>
      <c r="P328" s="216">
        <f>SUM(P329:P397)</f>
        <v>0</v>
      </c>
      <c r="Q328" s="215"/>
      <c r="R328" s="216">
        <f>SUM(R329:R397)</f>
        <v>26.139536000000003</v>
      </c>
      <c r="S328" s="215"/>
      <c r="T328" s="217">
        <f>SUM(T329:T397)</f>
        <v>1.6320000000000001</v>
      </c>
      <c r="AR328" s="218" t="s">
        <v>88</v>
      </c>
      <c r="AT328" s="219" t="s">
        <v>79</v>
      </c>
      <c r="AU328" s="219" t="s">
        <v>88</v>
      </c>
      <c r="AY328" s="218" t="s">
        <v>162</v>
      </c>
      <c r="BK328" s="220">
        <f>SUM(BK329:BK397)</f>
        <v>0</v>
      </c>
    </row>
    <row r="329" s="1" customFormat="1" ht="25.5" customHeight="1">
      <c r="B329" s="47"/>
      <c r="C329" s="223" t="s">
        <v>466</v>
      </c>
      <c r="D329" s="223" t="s">
        <v>164</v>
      </c>
      <c r="E329" s="224" t="s">
        <v>467</v>
      </c>
      <c r="F329" s="225" t="s">
        <v>468</v>
      </c>
      <c r="G329" s="226" t="s">
        <v>201</v>
      </c>
      <c r="H329" s="227">
        <v>172.19999999999999</v>
      </c>
      <c r="I329" s="228"/>
      <c r="J329" s="229">
        <f>ROUND(I329*H329,2)</f>
        <v>0</v>
      </c>
      <c r="K329" s="225" t="s">
        <v>168</v>
      </c>
      <c r="L329" s="73"/>
      <c r="M329" s="230" t="s">
        <v>37</v>
      </c>
      <c r="N329" s="231" t="s">
        <v>51</v>
      </c>
      <c r="O329" s="48"/>
      <c r="P329" s="232">
        <f>O329*H329</f>
        <v>0</v>
      </c>
      <c r="Q329" s="232">
        <v>3.0000000000000001E-05</v>
      </c>
      <c r="R329" s="232">
        <f>Q329*H329</f>
        <v>0.0051659999999999996</v>
      </c>
      <c r="S329" s="232">
        <v>0</v>
      </c>
      <c r="T329" s="233">
        <f>S329*H329</f>
        <v>0</v>
      </c>
      <c r="AR329" s="24" t="s">
        <v>169</v>
      </c>
      <c r="AT329" s="24" t="s">
        <v>164</v>
      </c>
      <c r="AU329" s="24" t="s">
        <v>90</v>
      </c>
      <c r="AY329" s="24" t="s">
        <v>162</v>
      </c>
      <c r="BE329" s="234">
        <f>IF(N329="základní",J329,0)</f>
        <v>0</v>
      </c>
      <c r="BF329" s="234">
        <f>IF(N329="snížená",J329,0)</f>
        <v>0</v>
      </c>
      <c r="BG329" s="234">
        <f>IF(N329="zákl. přenesená",J329,0)</f>
        <v>0</v>
      </c>
      <c r="BH329" s="234">
        <f>IF(N329="sníž. přenesená",J329,0)</f>
        <v>0</v>
      </c>
      <c r="BI329" s="234">
        <f>IF(N329="nulová",J329,0)</f>
        <v>0</v>
      </c>
      <c r="BJ329" s="24" t="s">
        <v>88</v>
      </c>
      <c r="BK329" s="234">
        <f>ROUND(I329*H329,2)</f>
        <v>0</v>
      </c>
      <c r="BL329" s="24" t="s">
        <v>169</v>
      </c>
      <c r="BM329" s="24" t="s">
        <v>469</v>
      </c>
    </row>
    <row r="330" s="1" customFormat="1">
      <c r="B330" s="47"/>
      <c r="C330" s="75"/>
      <c r="D330" s="235" t="s">
        <v>171</v>
      </c>
      <c r="E330" s="75"/>
      <c r="F330" s="236" t="s">
        <v>470</v>
      </c>
      <c r="G330" s="75"/>
      <c r="H330" s="75"/>
      <c r="I330" s="193"/>
      <c r="J330" s="75"/>
      <c r="K330" s="75"/>
      <c r="L330" s="73"/>
      <c r="M330" s="237"/>
      <c r="N330" s="48"/>
      <c r="O330" s="48"/>
      <c r="P330" s="48"/>
      <c r="Q330" s="48"/>
      <c r="R330" s="48"/>
      <c r="S330" s="48"/>
      <c r="T330" s="96"/>
      <c r="AT330" s="24" t="s">
        <v>171</v>
      </c>
      <c r="AU330" s="24" t="s">
        <v>90</v>
      </c>
    </row>
    <row r="331" s="11" customFormat="1">
      <c r="B331" s="238"/>
      <c r="C331" s="239"/>
      <c r="D331" s="235" t="s">
        <v>173</v>
      </c>
      <c r="E331" s="240" t="s">
        <v>37</v>
      </c>
      <c r="F331" s="241" t="s">
        <v>410</v>
      </c>
      <c r="G331" s="239"/>
      <c r="H331" s="242">
        <v>209.5</v>
      </c>
      <c r="I331" s="243"/>
      <c r="J331" s="239"/>
      <c r="K331" s="239"/>
      <c r="L331" s="244"/>
      <c r="M331" s="245"/>
      <c r="N331" s="246"/>
      <c r="O331" s="246"/>
      <c r="P331" s="246"/>
      <c r="Q331" s="246"/>
      <c r="R331" s="246"/>
      <c r="S331" s="246"/>
      <c r="T331" s="247"/>
      <c r="AT331" s="248" t="s">
        <v>173</v>
      </c>
      <c r="AU331" s="248" t="s">
        <v>90</v>
      </c>
      <c r="AV331" s="11" t="s">
        <v>90</v>
      </c>
      <c r="AW331" s="11" t="s">
        <v>43</v>
      </c>
      <c r="AX331" s="11" t="s">
        <v>80</v>
      </c>
      <c r="AY331" s="248" t="s">
        <v>162</v>
      </c>
    </row>
    <row r="332" s="13" customFormat="1">
      <c r="B332" s="260"/>
      <c r="C332" s="261"/>
      <c r="D332" s="235" t="s">
        <v>173</v>
      </c>
      <c r="E332" s="262" t="s">
        <v>37</v>
      </c>
      <c r="F332" s="263" t="s">
        <v>374</v>
      </c>
      <c r="G332" s="261"/>
      <c r="H332" s="262" t="s">
        <v>37</v>
      </c>
      <c r="I332" s="264"/>
      <c r="J332" s="261"/>
      <c r="K332" s="261"/>
      <c r="L332" s="265"/>
      <c r="M332" s="266"/>
      <c r="N332" s="267"/>
      <c r="O332" s="267"/>
      <c r="P332" s="267"/>
      <c r="Q332" s="267"/>
      <c r="R332" s="267"/>
      <c r="S332" s="267"/>
      <c r="T332" s="268"/>
      <c r="AT332" s="269" t="s">
        <v>173</v>
      </c>
      <c r="AU332" s="269" t="s">
        <v>90</v>
      </c>
      <c r="AV332" s="13" t="s">
        <v>88</v>
      </c>
      <c r="AW332" s="13" t="s">
        <v>43</v>
      </c>
      <c r="AX332" s="13" t="s">
        <v>80</v>
      </c>
      <c r="AY332" s="269" t="s">
        <v>162</v>
      </c>
    </row>
    <row r="333" s="11" customFormat="1">
      <c r="B333" s="238"/>
      <c r="C333" s="239"/>
      <c r="D333" s="235" t="s">
        <v>173</v>
      </c>
      <c r="E333" s="240" t="s">
        <v>37</v>
      </c>
      <c r="F333" s="241" t="s">
        <v>471</v>
      </c>
      <c r="G333" s="239"/>
      <c r="H333" s="242">
        <v>-5.2000000000000002</v>
      </c>
      <c r="I333" s="243"/>
      <c r="J333" s="239"/>
      <c r="K333" s="239"/>
      <c r="L333" s="244"/>
      <c r="M333" s="245"/>
      <c r="N333" s="246"/>
      <c r="O333" s="246"/>
      <c r="P333" s="246"/>
      <c r="Q333" s="246"/>
      <c r="R333" s="246"/>
      <c r="S333" s="246"/>
      <c r="T333" s="247"/>
      <c r="AT333" s="248" t="s">
        <v>173</v>
      </c>
      <c r="AU333" s="248" t="s">
        <v>90</v>
      </c>
      <c r="AV333" s="11" t="s">
        <v>90</v>
      </c>
      <c r="AW333" s="11" t="s">
        <v>43</v>
      </c>
      <c r="AX333" s="11" t="s">
        <v>80</v>
      </c>
      <c r="AY333" s="248" t="s">
        <v>162</v>
      </c>
    </row>
    <row r="334" s="11" customFormat="1">
      <c r="B334" s="238"/>
      <c r="C334" s="239"/>
      <c r="D334" s="235" t="s">
        <v>173</v>
      </c>
      <c r="E334" s="240" t="s">
        <v>37</v>
      </c>
      <c r="F334" s="241" t="s">
        <v>472</v>
      </c>
      <c r="G334" s="239"/>
      <c r="H334" s="242">
        <v>-0.65000000000000002</v>
      </c>
      <c r="I334" s="243"/>
      <c r="J334" s="239"/>
      <c r="K334" s="239"/>
      <c r="L334" s="244"/>
      <c r="M334" s="245"/>
      <c r="N334" s="246"/>
      <c r="O334" s="246"/>
      <c r="P334" s="246"/>
      <c r="Q334" s="246"/>
      <c r="R334" s="246"/>
      <c r="S334" s="246"/>
      <c r="T334" s="247"/>
      <c r="AT334" s="248" t="s">
        <v>173</v>
      </c>
      <c r="AU334" s="248" t="s">
        <v>90</v>
      </c>
      <c r="AV334" s="11" t="s">
        <v>90</v>
      </c>
      <c r="AW334" s="11" t="s">
        <v>43</v>
      </c>
      <c r="AX334" s="11" t="s">
        <v>80</v>
      </c>
      <c r="AY334" s="248" t="s">
        <v>162</v>
      </c>
    </row>
    <row r="335" s="13" customFormat="1">
      <c r="B335" s="260"/>
      <c r="C335" s="261"/>
      <c r="D335" s="235" t="s">
        <v>173</v>
      </c>
      <c r="E335" s="262" t="s">
        <v>37</v>
      </c>
      <c r="F335" s="263" t="s">
        <v>473</v>
      </c>
      <c r="G335" s="261"/>
      <c r="H335" s="262" t="s">
        <v>37</v>
      </c>
      <c r="I335" s="264"/>
      <c r="J335" s="261"/>
      <c r="K335" s="261"/>
      <c r="L335" s="265"/>
      <c r="M335" s="266"/>
      <c r="N335" s="267"/>
      <c r="O335" s="267"/>
      <c r="P335" s="267"/>
      <c r="Q335" s="267"/>
      <c r="R335" s="267"/>
      <c r="S335" s="267"/>
      <c r="T335" s="268"/>
      <c r="AT335" s="269" t="s">
        <v>173</v>
      </c>
      <c r="AU335" s="269" t="s">
        <v>90</v>
      </c>
      <c r="AV335" s="13" t="s">
        <v>88</v>
      </c>
      <c r="AW335" s="13" t="s">
        <v>43</v>
      </c>
      <c r="AX335" s="13" t="s">
        <v>80</v>
      </c>
      <c r="AY335" s="269" t="s">
        <v>162</v>
      </c>
    </row>
    <row r="336" s="11" customFormat="1">
      <c r="B336" s="238"/>
      <c r="C336" s="239"/>
      <c r="D336" s="235" t="s">
        <v>173</v>
      </c>
      <c r="E336" s="240" t="s">
        <v>37</v>
      </c>
      <c r="F336" s="241" t="s">
        <v>474</v>
      </c>
      <c r="G336" s="239"/>
      <c r="H336" s="242">
        <v>-31.449999999999999</v>
      </c>
      <c r="I336" s="243"/>
      <c r="J336" s="239"/>
      <c r="K336" s="239"/>
      <c r="L336" s="244"/>
      <c r="M336" s="245"/>
      <c r="N336" s="246"/>
      <c r="O336" s="246"/>
      <c r="P336" s="246"/>
      <c r="Q336" s="246"/>
      <c r="R336" s="246"/>
      <c r="S336" s="246"/>
      <c r="T336" s="247"/>
      <c r="AT336" s="248" t="s">
        <v>173</v>
      </c>
      <c r="AU336" s="248" t="s">
        <v>90</v>
      </c>
      <c r="AV336" s="11" t="s">
        <v>90</v>
      </c>
      <c r="AW336" s="11" t="s">
        <v>43</v>
      </c>
      <c r="AX336" s="11" t="s">
        <v>80</v>
      </c>
      <c r="AY336" s="248" t="s">
        <v>162</v>
      </c>
    </row>
    <row r="337" s="12" customFormat="1">
      <c r="B337" s="249"/>
      <c r="C337" s="250"/>
      <c r="D337" s="235" t="s">
        <v>173</v>
      </c>
      <c r="E337" s="251" t="s">
        <v>37</v>
      </c>
      <c r="F337" s="252" t="s">
        <v>180</v>
      </c>
      <c r="G337" s="250"/>
      <c r="H337" s="253">
        <v>172.19999999999999</v>
      </c>
      <c r="I337" s="254"/>
      <c r="J337" s="250"/>
      <c r="K337" s="250"/>
      <c r="L337" s="255"/>
      <c r="M337" s="256"/>
      <c r="N337" s="257"/>
      <c r="O337" s="257"/>
      <c r="P337" s="257"/>
      <c r="Q337" s="257"/>
      <c r="R337" s="257"/>
      <c r="S337" s="257"/>
      <c r="T337" s="258"/>
      <c r="AT337" s="259" t="s">
        <v>173</v>
      </c>
      <c r="AU337" s="259" t="s">
        <v>90</v>
      </c>
      <c r="AV337" s="12" t="s">
        <v>169</v>
      </c>
      <c r="AW337" s="12" t="s">
        <v>43</v>
      </c>
      <c r="AX337" s="12" t="s">
        <v>88</v>
      </c>
      <c r="AY337" s="259" t="s">
        <v>162</v>
      </c>
    </row>
    <row r="338" s="1" customFormat="1" ht="16.5" customHeight="1">
      <c r="B338" s="47"/>
      <c r="C338" s="281" t="s">
        <v>475</v>
      </c>
      <c r="D338" s="281" t="s">
        <v>356</v>
      </c>
      <c r="E338" s="282" t="s">
        <v>476</v>
      </c>
      <c r="F338" s="283" t="s">
        <v>477</v>
      </c>
      <c r="G338" s="284" t="s">
        <v>436</v>
      </c>
      <c r="H338" s="285">
        <v>34.957000000000001</v>
      </c>
      <c r="I338" s="286"/>
      <c r="J338" s="287">
        <f>ROUND(I338*H338,2)</f>
        <v>0</v>
      </c>
      <c r="K338" s="283" t="s">
        <v>168</v>
      </c>
      <c r="L338" s="288"/>
      <c r="M338" s="289" t="s">
        <v>37</v>
      </c>
      <c r="N338" s="290" t="s">
        <v>51</v>
      </c>
      <c r="O338" s="48"/>
      <c r="P338" s="232">
        <f>O338*H338</f>
        <v>0</v>
      </c>
      <c r="Q338" s="232">
        <v>0.072999999999999995</v>
      </c>
      <c r="R338" s="232">
        <f>Q338*H338</f>
        <v>2.5518609999999997</v>
      </c>
      <c r="S338" s="232">
        <v>0</v>
      </c>
      <c r="T338" s="233">
        <f>S338*H338</f>
        <v>0</v>
      </c>
      <c r="AR338" s="24" t="s">
        <v>222</v>
      </c>
      <c r="AT338" s="24" t="s">
        <v>356</v>
      </c>
      <c r="AU338" s="24" t="s">
        <v>90</v>
      </c>
      <c r="AY338" s="24" t="s">
        <v>162</v>
      </c>
      <c r="BE338" s="234">
        <f>IF(N338="základní",J338,0)</f>
        <v>0</v>
      </c>
      <c r="BF338" s="234">
        <f>IF(N338="snížená",J338,0)</f>
        <v>0</v>
      </c>
      <c r="BG338" s="234">
        <f>IF(N338="zákl. přenesená",J338,0)</f>
        <v>0</v>
      </c>
      <c r="BH338" s="234">
        <f>IF(N338="sníž. přenesená",J338,0)</f>
        <v>0</v>
      </c>
      <c r="BI338" s="234">
        <f>IF(N338="nulová",J338,0)</f>
        <v>0</v>
      </c>
      <c r="BJ338" s="24" t="s">
        <v>88</v>
      </c>
      <c r="BK338" s="234">
        <f>ROUND(I338*H338,2)</f>
        <v>0</v>
      </c>
      <c r="BL338" s="24" t="s">
        <v>169</v>
      </c>
      <c r="BM338" s="24" t="s">
        <v>478</v>
      </c>
    </row>
    <row r="339" s="11" customFormat="1">
      <c r="B339" s="238"/>
      <c r="C339" s="239"/>
      <c r="D339" s="235" t="s">
        <v>173</v>
      </c>
      <c r="E339" s="240" t="s">
        <v>37</v>
      </c>
      <c r="F339" s="241" t="s">
        <v>410</v>
      </c>
      <c r="G339" s="239"/>
      <c r="H339" s="242">
        <v>209.5</v>
      </c>
      <c r="I339" s="243"/>
      <c r="J339" s="239"/>
      <c r="K339" s="239"/>
      <c r="L339" s="244"/>
      <c r="M339" s="245"/>
      <c r="N339" s="246"/>
      <c r="O339" s="246"/>
      <c r="P339" s="246"/>
      <c r="Q339" s="246"/>
      <c r="R339" s="246"/>
      <c r="S339" s="246"/>
      <c r="T339" s="247"/>
      <c r="AT339" s="248" t="s">
        <v>173</v>
      </c>
      <c r="AU339" s="248" t="s">
        <v>90</v>
      </c>
      <c r="AV339" s="11" t="s">
        <v>90</v>
      </c>
      <c r="AW339" s="11" t="s">
        <v>43</v>
      </c>
      <c r="AX339" s="11" t="s">
        <v>80</v>
      </c>
      <c r="AY339" s="248" t="s">
        <v>162</v>
      </c>
    </row>
    <row r="340" s="13" customFormat="1">
      <c r="B340" s="260"/>
      <c r="C340" s="261"/>
      <c r="D340" s="235" t="s">
        <v>173</v>
      </c>
      <c r="E340" s="262" t="s">
        <v>37</v>
      </c>
      <c r="F340" s="263" t="s">
        <v>374</v>
      </c>
      <c r="G340" s="261"/>
      <c r="H340" s="262" t="s">
        <v>37</v>
      </c>
      <c r="I340" s="264"/>
      <c r="J340" s="261"/>
      <c r="K340" s="261"/>
      <c r="L340" s="265"/>
      <c r="M340" s="266"/>
      <c r="N340" s="267"/>
      <c r="O340" s="267"/>
      <c r="P340" s="267"/>
      <c r="Q340" s="267"/>
      <c r="R340" s="267"/>
      <c r="S340" s="267"/>
      <c r="T340" s="268"/>
      <c r="AT340" s="269" t="s">
        <v>173</v>
      </c>
      <c r="AU340" s="269" t="s">
        <v>90</v>
      </c>
      <c r="AV340" s="13" t="s">
        <v>88</v>
      </c>
      <c r="AW340" s="13" t="s">
        <v>43</v>
      </c>
      <c r="AX340" s="13" t="s">
        <v>80</v>
      </c>
      <c r="AY340" s="269" t="s">
        <v>162</v>
      </c>
    </row>
    <row r="341" s="11" customFormat="1">
      <c r="B341" s="238"/>
      <c r="C341" s="239"/>
      <c r="D341" s="235" t="s">
        <v>173</v>
      </c>
      <c r="E341" s="240" t="s">
        <v>37</v>
      </c>
      <c r="F341" s="241" t="s">
        <v>471</v>
      </c>
      <c r="G341" s="239"/>
      <c r="H341" s="242">
        <v>-5.2000000000000002</v>
      </c>
      <c r="I341" s="243"/>
      <c r="J341" s="239"/>
      <c r="K341" s="239"/>
      <c r="L341" s="244"/>
      <c r="M341" s="245"/>
      <c r="N341" s="246"/>
      <c r="O341" s="246"/>
      <c r="P341" s="246"/>
      <c r="Q341" s="246"/>
      <c r="R341" s="246"/>
      <c r="S341" s="246"/>
      <c r="T341" s="247"/>
      <c r="AT341" s="248" t="s">
        <v>173</v>
      </c>
      <c r="AU341" s="248" t="s">
        <v>90</v>
      </c>
      <c r="AV341" s="11" t="s">
        <v>90</v>
      </c>
      <c r="AW341" s="11" t="s">
        <v>43</v>
      </c>
      <c r="AX341" s="11" t="s">
        <v>80</v>
      </c>
      <c r="AY341" s="248" t="s">
        <v>162</v>
      </c>
    </row>
    <row r="342" s="11" customFormat="1">
      <c r="B342" s="238"/>
      <c r="C342" s="239"/>
      <c r="D342" s="235" t="s">
        <v>173</v>
      </c>
      <c r="E342" s="240" t="s">
        <v>37</v>
      </c>
      <c r="F342" s="241" t="s">
        <v>472</v>
      </c>
      <c r="G342" s="239"/>
      <c r="H342" s="242">
        <v>-0.65000000000000002</v>
      </c>
      <c r="I342" s="243"/>
      <c r="J342" s="239"/>
      <c r="K342" s="239"/>
      <c r="L342" s="244"/>
      <c r="M342" s="245"/>
      <c r="N342" s="246"/>
      <c r="O342" s="246"/>
      <c r="P342" s="246"/>
      <c r="Q342" s="246"/>
      <c r="R342" s="246"/>
      <c r="S342" s="246"/>
      <c r="T342" s="247"/>
      <c r="AT342" s="248" t="s">
        <v>173</v>
      </c>
      <c r="AU342" s="248" t="s">
        <v>90</v>
      </c>
      <c r="AV342" s="11" t="s">
        <v>90</v>
      </c>
      <c r="AW342" s="11" t="s">
        <v>43</v>
      </c>
      <c r="AX342" s="11" t="s">
        <v>80</v>
      </c>
      <c r="AY342" s="248" t="s">
        <v>162</v>
      </c>
    </row>
    <row r="343" s="13" customFormat="1">
      <c r="B343" s="260"/>
      <c r="C343" s="261"/>
      <c r="D343" s="235" t="s">
        <v>173</v>
      </c>
      <c r="E343" s="262" t="s">
        <v>37</v>
      </c>
      <c r="F343" s="263" t="s">
        <v>473</v>
      </c>
      <c r="G343" s="261"/>
      <c r="H343" s="262" t="s">
        <v>37</v>
      </c>
      <c r="I343" s="264"/>
      <c r="J343" s="261"/>
      <c r="K343" s="261"/>
      <c r="L343" s="265"/>
      <c r="M343" s="266"/>
      <c r="N343" s="267"/>
      <c r="O343" s="267"/>
      <c r="P343" s="267"/>
      <c r="Q343" s="267"/>
      <c r="R343" s="267"/>
      <c r="S343" s="267"/>
      <c r="T343" s="268"/>
      <c r="AT343" s="269" t="s">
        <v>173</v>
      </c>
      <c r="AU343" s="269" t="s">
        <v>90</v>
      </c>
      <c r="AV343" s="13" t="s">
        <v>88</v>
      </c>
      <c r="AW343" s="13" t="s">
        <v>43</v>
      </c>
      <c r="AX343" s="13" t="s">
        <v>80</v>
      </c>
      <c r="AY343" s="269" t="s">
        <v>162</v>
      </c>
    </row>
    <row r="344" s="11" customFormat="1">
      <c r="B344" s="238"/>
      <c r="C344" s="239"/>
      <c r="D344" s="235" t="s">
        <v>173</v>
      </c>
      <c r="E344" s="240" t="s">
        <v>37</v>
      </c>
      <c r="F344" s="241" t="s">
        <v>474</v>
      </c>
      <c r="G344" s="239"/>
      <c r="H344" s="242">
        <v>-31.449999999999999</v>
      </c>
      <c r="I344" s="243"/>
      <c r="J344" s="239"/>
      <c r="K344" s="239"/>
      <c r="L344" s="244"/>
      <c r="M344" s="245"/>
      <c r="N344" s="246"/>
      <c r="O344" s="246"/>
      <c r="P344" s="246"/>
      <c r="Q344" s="246"/>
      <c r="R344" s="246"/>
      <c r="S344" s="246"/>
      <c r="T344" s="247"/>
      <c r="AT344" s="248" t="s">
        <v>173</v>
      </c>
      <c r="AU344" s="248" t="s">
        <v>90</v>
      </c>
      <c r="AV344" s="11" t="s">
        <v>90</v>
      </c>
      <c r="AW344" s="11" t="s">
        <v>43</v>
      </c>
      <c r="AX344" s="11" t="s">
        <v>80</v>
      </c>
      <c r="AY344" s="248" t="s">
        <v>162</v>
      </c>
    </row>
    <row r="345" s="12" customFormat="1">
      <c r="B345" s="249"/>
      <c r="C345" s="250"/>
      <c r="D345" s="235" t="s">
        <v>173</v>
      </c>
      <c r="E345" s="251" t="s">
        <v>37</v>
      </c>
      <c r="F345" s="252" t="s">
        <v>180</v>
      </c>
      <c r="G345" s="250"/>
      <c r="H345" s="253">
        <v>172.19999999999999</v>
      </c>
      <c r="I345" s="254"/>
      <c r="J345" s="250"/>
      <c r="K345" s="250"/>
      <c r="L345" s="255"/>
      <c r="M345" s="256"/>
      <c r="N345" s="257"/>
      <c r="O345" s="257"/>
      <c r="P345" s="257"/>
      <c r="Q345" s="257"/>
      <c r="R345" s="257"/>
      <c r="S345" s="257"/>
      <c r="T345" s="258"/>
      <c r="AT345" s="259" t="s">
        <v>173</v>
      </c>
      <c r="AU345" s="259" t="s">
        <v>90</v>
      </c>
      <c r="AV345" s="12" t="s">
        <v>169</v>
      </c>
      <c r="AW345" s="12" t="s">
        <v>43</v>
      </c>
      <c r="AX345" s="12" t="s">
        <v>80</v>
      </c>
      <c r="AY345" s="259" t="s">
        <v>162</v>
      </c>
    </row>
    <row r="346" s="11" customFormat="1">
      <c r="B346" s="238"/>
      <c r="C346" s="239"/>
      <c r="D346" s="235" t="s">
        <v>173</v>
      </c>
      <c r="E346" s="240" t="s">
        <v>37</v>
      </c>
      <c r="F346" s="241" t="s">
        <v>479</v>
      </c>
      <c r="G346" s="239"/>
      <c r="H346" s="242">
        <v>34.439999999999998</v>
      </c>
      <c r="I346" s="243"/>
      <c r="J346" s="239"/>
      <c r="K346" s="239"/>
      <c r="L346" s="244"/>
      <c r="M346" s="245"/>
      <c r="N346" s="246"/>
      <c r="O346" s="246"/>
      <c r="P346" s="246"/>
      <c r="Q346" s="246"/>
      <c r="R346" s="246"/>
      <c r="S346" s="246"/>
      <c r="T346" s="247"/>
      <c r="AT346" s="248" t="s">
        <v>173</v>
      </c>
      <c r="AU346" s="248" t="s">
        <v>90</v>
      </c>
      <c r="AV346" s="11" t="s">
        <v>90</v>
      </c>
      <c r="AW346" s="11" t="s">
        <v>43</v>
      </c>
      <c r="AX346" s="11" t="s">
        <v>80</v>
      </c>
      <c r="AY346" s="248" t="s">
        <v>162</v>
      </c>
    </row>
    <row r="347" s="12" customFormat="1">
      <c r="B347" s="249"/>
      <c r="C347" s="250"/>
      <c r="D347" s="235" t="s">
        <v>173</v>
      </c>
      <c r="E347" s="251" t="s">
        <v>37</v>
      </c>
      <c r="F347" s="252" t="s">
        <v>180</v>
      </c>
      <c r="G347" s="250"/>
      <c r="H347" s="253">
        <v>34.439999999999998</v>
      </c>
      <c r="I347" s="254"/>
      <c r="J347" s="250"/>
      <c r="K347" s="250"/>
      <c r="L347" s="255"/>
      <c r="M347" s="256"/>
      <c r="N347" s="257"/>
      <c r="O347" s="257"/>
      <c r="P347" s="257"/>
      <c r="Q347" s="257"/>
      <c r="R347" s="257"/>
      <c r="S347" s="257"/>
      <c r="T347" s="258"/>
      <c r="AT347" s="259" t="s">
        <v>173</v>
      </c>
      <c r="AU347" s="259" t="s">
        <v>90</v>
      </c>
      <c r="AV347" s="12" t="s">
        <v>169</v>
      </c>
      <c r="AW347" s="12" t="s">
        <v>43</v>
      </c>
      <c r="AX347" s="12" t="s">
        <v>88</v>
      </c>
      <c r="AY347" s="259" t="s">
        <v>162</v>
      </c>
    </row>
    <row r="348" s="11" customFormat="1">
      <c r="B348" s="238"/>
      <c r="C348" s="239"/>
      <c r="D348" s="235" t="s">
        <v>173</v>
      </c>
      <c r="E348" s="239"/>
      <c r="F348" s="241" t="s">
        <v>480</v>
      </c>
      <c r="G348" s="239"/>
      <c r="H348" s="242">
        <v>34.957000000000001</v>
      </c>
      <c r="I348" s="243"/>
      <c r="J348" s="239"/>
      <c r="K348" s="239"/>
      <c r="L348" s="244"/>
      <c r="M348" s="245"/>
      <c r="N348" s="246"/>
      <c r="O348" s="246"/>
      <c r="P348" s="246"/>
      <c r="Q348" s="246"/>
      <c r="R348" s="246"/>
      <c r="S348" s="246"/>
      <c r="T348" s="247"/>
      <c r="AT348" s="248" t="s">
        <v>173</v>
      </c>
      <c r="AU348" s="248" t="s">
        <v>90</v>
      </c>
      <c r="AV348" s="11" t="s">
        <v>90</v>
      </c>
      <c r="AW348" s="11" t="s">
        <v>6</v>
      </c>
      <c r="AX348" s="11" t="s">
        <v>88</v>
      </c>
      <c r="AY348" s="248" t="s">
        <v>162</v>
      </c>
    </row>
    <row r="349" s="1" customFormat="1" ht="25.5" customHeight="1">
      <c r="B349" s="47"/>
      <c r="C349" s="223" t="s">
        <v>481</v>
      </c>
      <c r="D349" s="223" t="s">
        <v>164</v>
      </c>
      <c r="E349" s="224" t="s">
        <v>482</v>
      </c>
      <c r="F349" s="225" t="s">
        <v>483</v>
      </c>
      <c r="G349" s="226" t="s">
        <v>436</v>
      </c>
      <c r="H349" s="227">
        <v>37</v>
      </c>
      <c r="I349" s="228"/>
      <c r="J349" s="229">
        <f>ROUND(I349*H349,2)</f>
        <v>0</v>
      </c>
      <c r="K349" s="225" t="s">
        <v>168</v>
      </c>
      <c r="L349" s="73"/>
      <c r="M349" s="230" t="s">
        <v>37</v>
      </c>
      <c r="N349" s="231" t="s">
        <v>51</v>
      </c>
      <c r="O349" s="48"/>
      <c r="P349" s="232">
        <f>O349*H349</f>
        <v>0</v>
      </c>
      <c r="Q349" s="232">
        <v>8.0000000000000007E-05</v>
      </c>
      <c r="R349" s="232">
        <f>Q349*H349</f>
        <v>0.0029600000000000004</v>
      </c>
      <c r="S349" s="232">
        <v>0</v>
      </c>
      <c r="T349" s="233">
        <f>S349*H349</f>
        <v>0</v>
      </c>
      <c r="AR349" s="24" t="s">
        <v>169</v>
      </c>
      <c r="AT349" s="24" t="s">
        <v>164</v>
      </c>
      <c r="AU349" s="24" t="s">
        <v>90</v>
      </c>
      <c r="AY349" s="24" t="s">
        <v>162</v>
      </c>
      <c r="BE349" s="234">
        <f>IF(N349="základní",J349,0)</f>
        <v>0</v>
      </c>
      <c r="BF349" s="234">
        <f>IF(N349="snížená",J349,0)</f>
        <v>0</v>
      </c>
      <c r="BG349" s="234">
        <f>IF(N349="zákl. přenesená",J349,0)</f>
        <v>0</v>
      </c>
      <c r="BH349" s="234">
        <f>IF(N349="sníž. přenesená",J349,0)</f>
        <v>0</v>
      </c>
      <c r="BI349" s="234">
        <f>IF(N349="nulová",J349,0)</f>
        <v>0</v>
      </c>
      <c r="BJ349" s="24" t="s">
        <v>88</v>
      </c>
      <c r="BK349" s="234">
        <f>ROUND(I349*H349,2)</f>
        <v>0</v>
      </c>
      <c r="BL349" s="24" t="s">
        <v>169</v>
      </c>
      <c r="BM349" s="24" t="s">
        <v>484</v>
      </c>
    </row>
    <row r="350" s="1" customFormat="1">
      <c r="B350" s="47"/>
      <c r="C350" s="75"/>
      <c r="D350" s="235" t="s">
        <v>171</v>
      </c>
      <c r="E350" s="75"/>
      <c r="F350" s="236" t="s">
        <v>485</v>
      </c>
      <c r="G350" s="75"/>
      <c r="H350" s="75"/>
      <c r="I350" s="193"/>
      <c r="J350" s="75"/>
      <c r="K350" s="75"/>
      <c r="L350" s="73"/>
      <c r="M350" s="237"/>
      <c r="N350" s="48"/>
      <c r="O350" s="48"/>
      <c r="P350" s="48"/>
      <c r="Q350" s="48"/>
      <c r="R350" s="48"/>
      <c r="S350" s="48"/>
      <c r="T350" s="96"/>
      <c r="AT350" s="24" t="s">
        <v>171</v>
      </c>
      <c r="AU350" s="24" t="s">
        <v>90</v>
      </c>
    </row>
    <row r="351" s="11" customFormat="1">
      <c r="B351" s="238"/>
      <c r="C351" s="239"/>
      <c r="D351" s="235" t="s">
        <v>173</v>
      </c>
      <c r="E351" s="240" t="s">
        <v>37</v>
      </c>
      <c r="F351" s="241" t="s">
        <v>433</v>
      </c>
      <c r="G351" s="239"/>
      <c r="H351" s="242">
        <v>37</v>
      </c>
      <c r="I351" s="243"/>
      <c r="J351" s="239"/>
      <c r="K351" s="239"/>
      <c r="L351" s="244"/>
      <c r="M351" s="245"/>
      <c r="N351" s="246"/>
      <c r="O351" s="246"/>
      <c r="P351" s="246"/>
      <c r="Q351" s="246"/>
      <c r="R351" s="246"/>
      <c r="S351" s="246"/>
      <c r="T351" s="247"/>
      <c r="AT351" s="248" t="s">
        <v>173</v>
      </c>
      <c r="AU351" s="248" t="s">
        <v>90</v>
      </c>
      <c r="AV351" s="11" t="s">
        <v>90</v>
      </c>
      <c r="AW351" s="11" t="s">
        <v>43</v>
      </c>
      <c r="AX351" s="11" t="s">
        <v>88</v>
      </c>
      <c r="AY351" s="248" t="s">
        <v>162</v>
      </c>
    </row>
    <row r="352" s="1" customFormat="1" ht="16.5" customHeight="1">
      <c r="B352" s="47"/>
      <c r="C352" s="281" t="s">
        <v>486</v>
      </c>
      <c r="D352" s="281" t="s">
        <v>356</v>
      </c>
      <c r="E352" s="282" t="s">
        <v>487</v>
      </c>
      <c r="F352" s="283" t="s">
        <v>488</v>
      </c>
      <c r="G352" s="284" t="s">
        <v>436</v>
      </c>
      <c r="H352" s="285">
        <v>37.369999999999997</v>
      </c>
      <c r="I352" s="286"/>
      <c r="J352" s="287">
        <f>ROUND(I352*H352,2)</f>
        <v>0</v>
      </c>
      <c r="K352" s="283" t="s">
        <v>168</v>
      </c>
      <c r="L352" s="288"/>
      <c r="M352" s="289" t="s">
        <v>37</v>
      </c>
      <c r="N352" s="290" t="s">
        <v>51</v>
      </c>
      <c r="O352" s="48"/>
      <c r="P352" s="232">
        <f>O352*H352</f>
        <v>0</v>
      </c>
      <c r="Q352" s="232">
        <v>0.0086499999999999997</v>
      </c>
      <c r="R352" s="232">
        <f>Q352*H352</f>
        <v>0.32325049999999994</v>
      </c>
      <c r="S352" s="232">
        <v>0</v>
      </c>
      <c r="T352" s="233">
        <f>S352*H352</f>
        <v>0</v>
      </c>
      <c r="AR352" s="24" t="s">
        <v>222</v>
      </c>
      <c r="AT352" s="24" t="s">
        <v>356</v>
      </c>
      <c r="AU352" s="24" t="s">
        <v>90</v>
      </c>
      <c r="AY352" s="24" t="s">
        <v>162</v>
      </c>
      <c r="BE352" s="234">
        <f>IF(N352="základní",J352,0)</f>
        <v>0</v>
      </c>
      <c r="BF352" s="234">
        <f>IF(N352="snížená",J352,0)</f>
        <v>0</v>
      </c>
      <c r="BG352" s="234">
        <f>IF(N352="zákl. přenesená",J352,0)</f>
        <v>0</v>
      </c>
      <c r="BH352" s="234">
        <f>IF(N352="sníž. přenesená",J352,0)</f>
        <v>0</v>
      </c>
      <c r="BI352" s="234">
        <f>IF(N352="nulová",J352,0)</f>
        <v>0</v>
      </c>
      <c r="BJ352" s="24" t="s">
        <v>88</v>
      </c>
      <c r="BK352" s="234">
        <f>ROUND(I352*H352,2)</f>
        <v>0</v>
      </c>
      <c r="BL352" s="24" t="s">
        <v>169</v>
      </c>
      <c r="BM352" s="24" t="s">
        <v>489</v>
      </c>
    </row>
    <row r="353" s="11" customFormat="1">
      <c r="B353" s="238"/>
      <c r="C353" s="239"/>
      <c r="D353" s="235" t="s">
        <v>173</v>
      </c>
      <c r="E353" s="239"/>
      <c r="F353" s="241" t="s">
        <v>490</v>
      </c>
      <c r="G353" s="239"/>
      <c r="H353" s="242">
        <v>37.369999999999997</v>
      </c>
      <c r="I353" s="243"/>
      <c r="J353" s="239"/>
      <c r="K353" s="239"/>
      <c r="L353" s="244"/>
      <c r="M353" s="245"/>
      <c r="N353" s="246"/>
      <c r="O353" s="246"/>
      <c r="P353" s="246"/>
      <c r="Q353" s="246"/>
      <c r="R353" s="246"/>
      <c r="S353" s="246"/>
      <c r="T353" s="247"/>
      <c r="AT353" s="248" t="s">
        <v>173</v>
      </c>
      <c r="AU353" s="248" t="s">
        <v>90</v>
      </c>
      <c r="AV353" s="11" t="s">
        <v>90</v>
      </c>
      <c r="AW353" s="11" t="s">
        <v>6</v>
      </c>
      <c r="AX353" s="11" t="s">
        <v>88</v>
      </c>
      <c r="AY353" s="248" t="s">
        <v>162</v>
      </c>
    </row>
    <row r="354" s="1" customFormat="1" ht="16.5" customHeight="1">
      <c r="B354" s="47"/>
      <c r="C354" s="223" t="s">
        <v>491</v>
      </c>
      <c r="D354" s="223" t="s">
        <v>164</v>
      </c>
      <c r="E354" s="224" t="s">
        <v>492</v>
      </c>
      <c r="F354" s="225" t="s">
        <v>493</v>
      </c>
      <c r="G354" s="226" t="s">
        <v>494</v>
      </c>
      <c r="H354" s="227">
        <v>10</v>
      </c>
      <c r="I354" s="228"/>
      <c r="J354" s="229">
        <f>ROUND(I354*H354,2)</f>
        <v>0</v>
      </c>
      <c r="K354" s="225" t="s">
        <v>168</v>
      </c>
      <c r="L354" s="73"/>
      <c r="M354" s="230" t="s">
        <v>37</v>
      </c>
      <c r="N354" s="231" t="s">
        <v>51</v>
      </c>
      <c r="O354" s="48"/>
      <c r="P354" s="232">
        <f>O354*H354</f>
        <v>0</v>
      </c>
      <c r="Q354" s="232">
        <v>0.00025000000000000001</v>
      </c>
      <c r="R354" s="232">
        <f>Q354*H354</f>
        <v>0.0025000000000000001</v>
      </c>
      <c r="S354" s="232">
        <v>0</v>
      </c>
      <c r="T354" s="233">
        <f>S354*H354</f>
        <v>0</v>
      </c>
      <c r="AR354" s="24" t="s">
        <v>169</v>
      </c>
      <c r="AT354" s="24" t="s">
        <v>164</v>
      </c>
      <c r="AU354" s="24" t="s">
        <v>90</v>
      </c>
      <c r="AY354" s="24" t="s">
        <v>162</v>
      </c>
      <c r="BE354" s="234">
        <f>IF(N354="základní",J354,0)</f>
        <v>0</v>
      </c>
      <c r="BF354" s="234">
        <f>IF(N354="snížená",J354,0)</f>
        <v>0</v>
      </c>
      <c r="BG354" s="234">
        <f>IF(N354="zákl. přenesená",J354,0)</f>
        <v>0</v>
      </c>
      <c r="BH354" s="234">
        <f>IF(N354="sníž. přenesená",J354,0)</f>
        <v>0</v>
      </c>
      <c r="BI354" s="234">
        <f>IF(N354="nulová",J354,0)</f>
        <v>0</v>
      </c>
      <c r="BJ354" s="24" t="s">
        <v>88</v>
      </c>
      <c r="BK354" s="234">
        <f>ROUND(I354*H354,2)</f>
        <v>0</v>
      </c>
      <c r="BL354" s="24" t="s">
        <v>169</v>
      </c>
      <c r="BM354" s="24" t="s">
        <v>495</v>
      </c>
    </row>
    <row r="355" s="1" customFormat="1">
      <c r="B355" s="47"/>
      <c r="C355" s="75"/>
      <c r="D355" s="235" t="s">
        <v>171</v>
      </c>
      <c r="E355" s="75"/>
      <c r="F355" s="236" t="s">
        <v>496</v>
      </c>
      <c r="G355" s="75"/>
      <c r="H355" s="75"/>
      <c r="I355" s="193"/>
      <c r="J355" s="75"/>
      <c r="K355" s="75"/>
      <c r="L355" s="73"/>
      <c r="M355" s="237"/>
      <c r="N355" s="48"/>
      <c r="O355" s="48"/>
      <c r="P355" s="48"/>
      <c r="Q355" s="48"/>
      <c r="R355" s="48"/>
      <c r="S355" s="48"/>
      <c r="T355" s="96"/>
      <c r="AT355" s="24" t="s">
        <v>171</v>
      </c>
      <c r="AU355" s="24" t="s">
        <v>90</v>
      </c>
    </row>
    <row r="356" s="13" customFormat="1">
      <c r="B356" s="260"/>
      <c r="C356" s="261"/>
      <c r="D356" s="235" t="s">
        <v>173</v>
      </c>
      <c r="E356" s="262" t="s">
        <v>37</v>
      </c>
      <c r="F356" s="263" t="s">
        <v>497</v>
      </c>
      <c r="G356" s="261"/>
      <c r="H356" s="262" t="s">
        <v>37</v>
      </c>
      <c r="I356" s="264"/>
      <c r="J356" s="261"/>
      <c r="K356" s="261"/>
      <c r="L356" s="265"/>
      <c r="M356" s="266"/>
      <c r="N356" s="267"/>
      <c r="O356" s="267"/>
      <c r="P356" s="267"/>
      <c r="Q356" s="267"/>
      <c r="R356" s="267"/>
      <c r="S356" s="267"/>
      <c r="T356" s="268"/>
      <c r="AT356" s="269" t="s">
        <v>173</v>
      </c>
      <c r="AU356" s="269" t="s">
        <v>90</v>
      </c>
      <c r="AV356" s="13" t="s">
        <v>88</v>
      </c>
      <c r="AW356" s="13" t="s">
        <v>43</v>
      </c>
      <c r="AX356" s="13" t="s">
        <v>80</v>
      </c>
      <c r="AY356" s="269" t="s">
        <v>162</v>
      </c>
    </row>
    <row r="357" s="11" customFormat="1">
      <c r="B357" s="238"/>
      <c r="C357" s="239"/>
      <c r="D357" s="235" t="s">
        <v>173</v>
      </c>
      <c r="E357" s="240" t="s">
        <v>37</v>
      </c>
      <c r="F357" s="241" t="s">
        <v>115</v>
      </c>
      <c r="G357" s="239"/>
      <c r="H357" s="242">
        <v>5</v>
      </c>
      <c r="I357" s="243"/>
      <c r="J357" s="239"/>
      <c r="K357" s="239"/>
      <c r="L357" s="244"/>
      <c r="M357" s="245"/>
      <c r="N357" s="246"/>
      <c r="O357" s="246"/>
      <c r="P357" s="246"/>
      <c r="Q357" s="246"/>
      <c r="R357" s="246"/>
      <c r="S357" s="246"/>
      <c r="T357" s="247"/>
      <c r="AT357" s="248" t="s">
        <v>173</v>
      </c>
      <c r="AU357" s="248" t="s">
        <v>90</v>
      </c>
      <c r="AV357" s="11" t="s">
        <v>90</v>
      </c>
      <c r="AW357" s="11" t="s">
        <v>43</v>
      </c>
      <c r="AX357" s="11" t="s">
        <v>80</v>
      </c>
      <c r="AY357" s="248" t="s">
        <v>162</v>
      </c>
    </row>
    <row r="358" s="13" customFormat="1">
      <c r="B358" s="260"/>
      <c r="C358" s="261"/>
      <c r="D358" s="235" t="s">
        <v>173</v>
      </c>
      <c r="E358" s="262" t="s">
        <v>37</v>
      </c>
      <c r="F358" s="263" t="s">
        <v>498</v>
      </c>
      <c r="G358" s="261"/>
      <c r="H358" s="262" t="s">
        <v>37</v>
      </c>
      <c r="I358" s="264"/>
      <c r="J358" s="261"/>
      <c r="K358" s="261"/>
      <c r="L358" s="265"/>
      <c r="M358" s="266"/>
      <c r="N358" s="267"/>
      <c r="O358" s="267"/>
      <c r="P358" s="267"/>
      <c r="Q358" s="267"/>
      <c r="R358" s="267"/>
      <c r="S358" s="267"/>
      <c r="T358" s="268"/>
      <c r="AT358" s="269" t="s">
        <v>173</v>
      </c>
      <c r="AU358" s="269" t="s">
        <v>90</v>
      </c>
      <c r="AV358" s="13" t="s">
        <v>88</v>
      </c>
      <c r="AW358" s="13" t="s">
        <v>43</v>
      </c>
      <c r="AX358" s="13" t="s">
        <v>80</v>
      </c>
      <c r="AY358" s="269" t="s">
        <v>162</v>
      </c>
    </row>
    <row r="359" s="11" customFormat="1">
      <c r="B359" s="238"/>
      <c r="C359" s="239"/>
      <c r="D359" s="235" t="s">
        <v>173</v>
      </c>
      <c r="E359" s="240" t="s">
        <v>37</v>
      </c>
      <c r="F359" s="241" t="s">
        <v>115</v>
      </c>
      <c r="G359" s="239"/>
      <c r="H359" s="242">
        <v>5</v>
      </c>
      <c r="I359" s="243"/>
      <c r="J359" s="239"/>
      <c r="K359" s="239"/>
      <c r="L359" s="244"/>
      <c r="M359" s="245"/>
      <c r="N359" s="246"/>
      <c r="O359" s="246"/>
      <c r="P359" s="246"/>
      <c r="Q359" s="246"/>
      <c r="R359" s="246"/>
      <c r="S359" s="246"/>
      <c r="T359" s="247"/>
      <c r="AT359" s="248" t="s">
        <v>173</v>
      </c>
      <c r="AU359" s="248" t="s">
        <v>90</v>
      </c>
      <c r="AV359" s="11" t="s">
        <v>90</v>
      </c>
      <c r="AW359" s="11" t="s">
        <v>43</v>
      </c>
      <c r="AX359" s="11" t="s">
        <v>80</v>
      </c>
      <c r="AY359" s="248" t="s">
        <v>162</v>
      </c>
    </row>
    <row r="360" s="12" customFormat="1">
      <c r="B360" s="249"/>
      <c r="C360" s="250"/>
      <c r="D360" s="235" t="s">
        <v>173</v>
      </c>
      <c r="E360" s="251" t="s">
        <v>37</v>
      </c>
      <c r="F360" s="252" t="s">
        <v>180</v>
      </c>
      <c r="G360" s="250"/>
      <c r="H360" s="253">
        <v>10</v>
      </c>
      <c r="I360" s="254"/>
      <c r="J360" s="250"/>
      <c r="K360" s="250"/>
      <c r="L360" s="255"/>
      <c r="M360" s="256"/>
      <c r="N360" s="257"/>
      <c r="O360" s="257"/>
      <c r="P360" s="257"/>
      <c r="Q360" s="257"/>
      <c r="R360" s="257"/>
      <c r="S360" s="257"/>
      <c r="T360" s="258"/>
      <c r="AT360" s="259" t="s">
        <v>173</v>
      </c>
      <c r="AU360" s="259" t="s">
        <v>90</v>
      </c>
      <c r="AV360" s="12" t="s">
        <v>169</v>
      </c>
      <c r="AW360" s="12" t="s">
        <v>43</v>
      </c>
      <c r="AX360" s="12" t="s">
        <v>88</v>
      </c>
      <c r="AY360" s="259" t="s">
        <v>162</v>
      </c>
    </row>
    <row r="361" s="1" customFormat="1" ht="25.5" customHeight="1">
      <c r="B361" s="47"/>
      <c r="C361" s="223" t="s">
        <v>499</v>
      </c>
      <c r="D361" s="223" t="s">
        <v>164</v>
      </c>
      <c r="E361" s="224" t="s">
        <v>500</v>
      </c>
      <c r="F361" s="225" t="s">
        <v>501</v>
      </c>
      <c r="G361" s="226" t="s">
        <v>436</v>
      </c>
      <c r="H361" s="227">
        <v>2</v>
      </c>
      <c r="I361" s="228"/>
      <c r="J361" s="229">
        <f>ROUND(I361*H361,2)</f>
        <v>0</v>
      </c>
      <c r="K361" s="225" t="s">
        <v>168</v>
      </c>
      <c r="L361" s="73"/>
      <c r="M361" s="230" t="s">
        <v>37</v>
      </c>
      <c r="N361" s="231" t="s">
        <v>51</v>
      </c>
      <c r="O361" s="48"/>
      <c r="P361" s="232">
        <f>O361*H361</f>
        <v>0</v>
      </c>
      <c r="Q361" s="232">
        <v>0.035729999999999998</v>
      </c>
      <c r="R361" s="232">
        <f>Q361*H361</f>
        <v>0.071459999999999996</v>
      </c>
      <c r="S361" s="232">
        <v>0</v>
      </c>
      <c r="T361" s="233">
        <f>S361*H361</f>
        <v>0</v>
      </c>
      <c r="AR361" s="24" t="s">
        <v>169</v>
      </c>
      <c r="AT361" s="24" t="s">
        <v>164</v>
      </c>
      <c r="AU361" s="24" t="s">
        <v>90</v>
      </c>
      <c r="AY361" s="24" t="s">
        <v>162</v>
      </c>
      <c r="BE361" s="234">
        <f>IF(N361="základní",J361,0)</f>
        <v>0</v>
      </c>
      <c r="BF361" s="234">
        <f>IF(N361="snížená",J361,0)</f>
        <v>0</v>
      </c>
      <c r="BG361" s="234">
        <f>IF(N361="zákl. přenesená",J361,0)</f>
        <v>0</v>
      </c>
      <c r="BH361" s="234">
        <f>IF(N361="sníž. přenesená",J361,0)</f>
        <v>0</v>
      </c>
      <c r="BI361" s="234">
        <f>IF(N361="nulová",J361,0)</f>
        <v>0</v>
      </c>
      <c r="BJ361" s="24" t="s">
        <v>88</v>
      </c>
      <c r="BK361" s="234">
        <f>ROUND(I361*H361,2)</f>
        <v>0</v>
      </c>
      <c r="BL361" s="24" t="s">
        <v>169</v>
      </c>
      <c r="BM361" s="24" t="s">
        <v>502</v>
      </c>
    </row>
    <row r="362" s="1" customFormat="1">
      <c r="B362" s="47"/>
      <c r="C362" s="75"/>
      <c r="D362" s="235" t="s">
        <v>171</v>
      </c>
      <c r="E362" s="75"/>
      <c r="F362" s="236" t="s">
        <v>503</v>
      </c>
      <c r="G362" s="75"/>
      <c r="H362" s="75"/>
      <c r="I362" s="193"/>
      <c r="J362" s="75"/>
      <c r="K362" s="75"/>
      <c r="L362" s="73"/>
      <c r="M362" s="237"/>
      <c r="N362" s="48"/>
      <c r="O362" s="48"/>
      <c r="P362" s="48"/>
      <c r="Q362" s="48"/>
      <c r="R362" s="48"/>
      <c r="S362" s="48"/>
      <c r="T362" s="96"/>
      <c r="AT362" s="24" t="s">
        <v>171</v>
      </c>
      <c r="AU362" s="24" t="s">
        <v>90</v>
      </c>
    </row>
    <row r="363" s="11" customFormat="1">
      <c r="B363" s="238"/>
      <c r="C363" s="239"/>
      <c r="D363" s="235" t="s">
        <v>173</v>
      </c>
      <c r="E363" s="240" t="s">
        <v>37</v>
      </c>
      <c r="F363" s="241" t="s">
        <v>90</v>
      </c>
      <c r="G363" s="239"/>
      <c r="H363" s="242">
        <v>2</v>
      </c>
      <c r="I363" s="243"/>
      <c r="J363" s="239"/>
      <c r="K363" s="239"/>
      <c r="L363" s="244"/>
      <c r="M363" s="245"/>
      <c r="N363" s="246"/>
      <c r="O363" s="246"/>
      <c r="P363" s="246"/>
      <c r="Q363" s="246"/>
      <c r="R363" s="246"/>
      <c r="S363" s="246"/>
      <c r="T363" s="247"/>
      <c r="AT363" s="248" t="s">
        <v>173</v>
      </c>
      <c r="AU363" s="248" t="s">
        <v>90</v>
      </c>
      <c r="AV363" s="11" t="s">
        <v>90</v>
      </c>
      <c r="AW363" s="11" t="s">
        <v>43</v>
      </c>
      <c r="AX363" s="11" t="s">
        <v>88</v>
      </c>
      <c r="AY363" s="248" t="s">
        <v>162</v>
      </c>
    </row>
    <row r="364" s="1" customFormat="1" ht="25.5" customHeight="1">
      <c r="B364" s="47"/>
      <c r="C364" s="223" t="s">
        <v>504</v>
      </c>
      <c r="D364" s="223" t="s">
        <v>164</v>
      </c>
      <c r="E364" s="224" t="s">
        <v>505</v>
      </c>
      <c r="F364" s="225" t="s">
        <v>506</v>
      </c>
      <c r="G364" s="226" t="s">
        <v>436</v>
      </c>
      <c r="H364" s="227">
        <v>5</v>
      </c>
      <c r="I364" s="228"/>
      <c r="J364" s="229">
        <f>ROUND(I364*H364,2)</f>
        <v>0</v>
      </c>
      <c r="K364" s="225" t="s">
        <v>168</v>
      </c>
      <c r="L364" s="73"/>
      <c r="M364" s="230" t="s">
        <v>37</v>
      </c>
      <c r="N364" s="231" t="s">
        <v>51</v>
      </c>
      <c r="O364" s="48"/>
      <c r="P364" s="232">
        <f>O364*H364</f>
        <v>0</v>
      </c>
      <c r="Q364" s="232">
        <v>2.2568899999999998</v>
      </c>
      <c r="R364" s="232">
        <f>Q364*H364</f>
        <v>11.28445</v>
      </c>
      <c r="S364" s="232">
        <v>0</v>
      </c>
      <c r="T364" s="233">
        <f>S364*H364</f>
        <v>0</v>
      </c>
      <c r="AR364" s="24" t="s">
        <v>169</v>
      </c>
      <c r="AT364" s="24" t="s">
        <v>164</v>
      </c>
      <c r="AU364" s="24" t="s">
        <v>90</v>
      </c>
      <c r="AY364" s="24" t="s">
        <v>162</v>
      </c>
      <c r="BE364" s="234">
        <f>IF(N364="základní",J364,0)</f>
        <v>0</v>
      </c>
      <c r="BF364" s="234">
        <f>IF(N364="snížená",J364,0)</f>
        <v>0</v>
      </c>
      <c r="BG364" s="234">
        <f>IF(N364="zákl. přenesená",J364,0)</f>
        <v>0</v>
      </c>
      <c r="BH364" s="234">
        <f>IF(N364="sníž. přenesená",J364,0)</f>
        <v>0</v>
      </c>
      <c r="BI364" s="234">
        <f>IF(N364="nulová",J364,0)</f>
        <v>0</v>
      </c>
      <c r="BJ364" s="24" t="s">
        <v>88</v>
      </c>
      <c r="BK364" s="234">
        <f>ROUND(I364*H364,2)</f>
        <v>0</v>
      </c>
      <c r="BL364" s="24" t="s">
        <v>169</v>
      </c>
      <c r="BM364" s="24" t="s">
        <v>507</v>
      </c>
    </row>
    <row r="365" s="1" customFormat="1">
      <c r="B365" s="47"/>
      <c r="C365" s="75"/>
      <c r="D365" s="235" t="s">
        <v>171</v>
      </c>
      <c r="E365" s="75"/>
      <c r="F365" s="236" t="s">
        <v>508</v>
      </c>
      <c r="G365" s="75"/>
      <c r="H365" s="75"/>
      <c r="I365" s="193"/>
      <c r="J365" s="75"/>
      <c r="K365" s="75"/>
      <c r="L365" s="73"/>
      <c r="M365" s="237"/>
      <c r="N365" s="48"/>
      <c r="O365" s="48"/>
      <c r="P365" s="48"/>
      <c r="Q365" s="48"/>
      <c r="R365" s="48"/>
      <c r="S365" s="48"/>
      <c r="T365" s="96"/>
      <c r="AT365" s="24" t="s">
        <v>171</v>
      </c>
      <c r="AU365" s="24" t="s">
        <v>90</v>
      </c>
    </row>
    <row r="366" s="11" customFormat="1">
      <c r="B366" s="238"/>
      <c r="C366" s="239"/>
      <c r="D366" s="235" t="s">
        <v>173</v>
      </c>
      <c r="E366" s="240" t="s">
        <v>37</v>
      </c>
      <c r="F366" s="241" t="s">
        <v>115</v>
      </c>
      <c r="G366" s="239"/>
      <c r="H366" s="242">
        <v>5</v>
      </c>
      <c r="I366" s="243"/>
      <c r="J366" s="239"/>
      <c r="K366" s="239"/>
      <c r="L366" s="244"/>
      <c r="M366" s="245"/>
      <c r="N366" s="246"/>
      <c r="O366" s="246"/>
      <c r="P366" s="246"/>
      <c r="Q366" s="246"/>
      <c r="R366" s="246"/>
      <c r="S366" s="246"/>
      <c r="T366" s="247"/>
      <c r="AT366" s="248" t="s">
        <v>173</v>
      </c>
      <c r="AU366" s="248" t="s">
        <v>90</v>
      </c>
      <c r="AV366" s="11" t="s">
        <v>90</v>
      </c>
      <c r="AW366" s="11" t="s">
        <v>43</v>
      </c>
      <c r="AX366" s="11" t="s">
        <v>88</v>
      </c>
      <c r="AY366" s="248" t="s">
        <v>162</v>
      </c>
    </row>
    <row r="367" s="1" customFormat="1" ht="16.5" customHeight="1">
      <c r="B367" s="47"/>
      <c r="C367" s="281" t="s">
        <v>509</v>
      </c>
      <c r="D367" s="281" t="s">
        <v>356</v>
      </c>
      <c r="E367" s="282" t="s">
        <v>510</v>
      </c>
      <c r="F367" s="283" t="s">
        <v>511</v>
      </c>
      <c r="G367" s="284" t="s">
        <v>436</v>
      </c>
      <c r="H367" s="285">
        <v>6.0599999999999996</v>
      </c>
      <c r="I367" s="286"/>
      <c r="J367" s="287">
        <f>ROUND(I367*H367,2)</f>
        <v>0</v>
      </c>
      <c r="K367" s="283" t="s">
        <v>168</v>
      </c>
      <c r="L367" s="288"/>
      <c r="M367" s="289" t="s">
        <v>37</v>
      </c>
      <c r="N367" s="290" t="s">
        <v>51</v>
      </c>
      <c r="O367" s="48"/>
      <c r="P367" s="232">
        <f>O367*H367</f>
        <v>0</v>
      </c>
      <c r="Q367" s="232">
        <v>0.002</v>
      </c>
      <c r="R367" s="232">
        <f>Q367*H367</f>
        <v>0.012119999999999999</v>
      </c>
      <c r="S367" s="232">
        <v>0</v>
      </c>
      <c r="T367" s="233">
        <f>S367*H367</f>
        <v>0</v>
      </c>
      <c r="AR367" s="24" t="s">
        <v>222</v>
      </c>
      <c r="AT367" s="24" t="s">
        <v>356</v>
      </c>
      <c r="AU367" s="24" t="s">
        <v>90</v>
      </c>
      <c r="AY367" s="24" t="s">
        <v>162</v>
      </c>
      <c r="BE367" s="234">
        <f>IF(N367="základní",J367,0)</f>
        <v>0</v>
      </c>
      <c r="BF367" s="234">
        <f>IF(N367="snížená",J367,0)</f>
        <v>0</v>
      </c>
      <c r="BG367" s="234">
        <f>IF(N367="zákl. přenesená",J367,0)</f>
        <v>0</v>
      </c>
      <c r="BH367" s="234">
        <f>IF(N367="sníž. přenesená",J367,0)</f>
        <v>0</v>
      </c>
      <c r="BI367" s="234">
        <f>IF(N367="nulová",J367,0)</f>
        <v>0</v>
      </c>
      <c r="BJ367" s="24" t="s">
        <v>88</v>
      </c>
      <c r="BK367" s="234">
        <f>ROUND(I367*H367,2)</f>
        <v>0</v>
      </c>
      <c r="BL367" s="24" t="s">
        <v>169</v>
      </c>
      <c r="BM367" s="24" t="s">
        <v>512</v>
      </c>
    </row>
    <row r="368" s="11" customFormat="1">
      <c r="B368" s="238"/>
      <c r="C368" s="239"/>
      <c r="D368" s="235" t="s">
        <v>173</v>
      </c>
      <c r="E368" s="240" t="s">
        <v>37</v>
      </c>
      <c r="F368" s="241" t="s">
        <v>209</v>
      </c>
      <c r="G368" s="239"/>
      <c r="H368" s="242">
        <v>6</v>
      </c>
      <c r="I368" s="243"/>
      <c r="J368" s="239"/>
      <c r="K368" s="239"/>
      <c r="L368" s="244"/>
      <c r="M368" s="245"/>
      <c r="N368" s="246"/>
      <c r="O368" s="246"/>
      <c r="P368" s="246"/>
      <c r="Q368" s="246"/>
      <c r="R368" s="246"/>
      <c r="S368" s="246"/>
      <c r="T368" s="247"/>
      <c r="AT368" s="248" t="s">
        <v>173</v>
      </c>
      <c r="AU368" s="248" t="s">
        <v>90</v>
      </c>
      <c r="AV368" s="11" t="s">
        <v>90</v>
      </c>
      <c r="AW368" s="11" t="s">
        <v>43</v>
      </c>
      <c r="AX368" s="11" t="s">
        <v>88</v>
      </c>
      <c r="AY368" s="248" t="s">
        <v>162</v>
      </c>
    </row>
    <row r="369" s="11" customFormat="1">
      <c r="B369" s="238"/>
      <c r="C369" s="239"/>
      <c r="D369" s="235" t="s">
        <v>173</v>
      </c>
      <c r="E369" s="239"/>
      <c r="F369" s="241" t="s">
        <v>513</v>
      </c>
      <c r="G369" s="239"/>
      <c r="H369" s="242">
        <v>6.0599999999999996</v>
      </c>
      <c r="I369" s="243"/>
      <c r="J369" s="239"/>
      <c r="K369" s="239"/>
      <c r="L369" s="244"/>
      <c r="M369" s="245"/>
      <c r="N369" s="246"/>
      <c r="O369" s="246"/>
      <c r="P369" s="246"/>
      <c r="Q369" s="246"/>
      <c r="R369" s="246"/>
      <c r="S369" s="246"/>
      <c r="T369" s="247"/>
      <c r="AT369" s="248" t="s">
        <v>173</v>
      </c>
      <c r="AU369" s="248" t="s">
        <v>90</v>
      </c>
      <c r="AV369" s="11" t="s">
        <v>90</v>
      </c>
      <c r="AW369" s="11" t="s">
        <v>6</v>
      </c>
      <c r="AX369" s="11" t="s">
        <v>88</v>
      </c>
      <c r="AY369" s="248" t="s">
        <v>162</v>
      </c>
    </row>
    <row r="370" s="1" customFormat="1" ht="16.5" customHeight="1">
      <c r="B370" s="47"/>
      <c r="C370" s="281" t="s">
        <v>514</v>
      </c>
      <c r="D370" s="281" t="s">
        <v>356</v>
      </c>
      <c r="E370" s="282" t="s">
        <v>515</v>
      </c>
      <c r="F370" s="283" t="s">
        <v>516</v>
      </c>
      <c r="G370" s="284" t="s">
        <v>436</v>
      </c>
      <c r="H370" s="285">
        <v>5.0499999999999998</v>
      </c>
      <c r="I370" s="286"/>
      <c r="J370" s="287">
        <f>ROUND(I370*H370,2)</f>
        <v>0</v>
      </c>
      <c r="K370" s="283" t="s">
        <v>168</v>
      </c>
      <c r="L370" s="288"/>
      <c r="M370" s="289" t="s">
        <v>37</v>
      </c>
      <c r="N370" s="290" t="s">
        <v>51</v>
      </c>
      <c r="O370" s="48"/>
      <c r="P370" s="232">
        <f>O370*H370</f>
        <v>0</v>
      </c>
      <c r="Q370" s="232">
        <v>1.3500000000000001</v>
      </c>
      <c r="R370" s="232">
        <f>Q370*H370</f>
        <v>6.8174999999999999</v>
      </c>
      <c r="S370" s="232">
        <v>0</v>
      </c>
      <c r="T370" s="233">
        <f>S370*H370</f>
        <v>0</v>
      </c>
      <c r="AR370" s="24" t="s">
        <v>222</v>
      </c>
      <c r="AT370" s="24" t="s">
        <v>356</v>
      </c>
      <c r="AU370" s="24" t="s">
        <v>90</v>
      </c>
      <c r="AY370" s="24" t="s">
        <v>162</v>
      </c>
      <c r="BE370" s="234">
        <f>IF(N370="základní",J370,0)</f>
        <v>0</v>
      </c>
      <c r="BF370" s="234">
        <f>IF(N370="snížená",J370,0)</f>
        <v>0</v>
      </c>
      <c r="BG370" s="234">
        <f>IF(N370="zákl. přenesená",J370,0)</f>
        <v>0</v>
      </c>
      <c r="BH370" s="234">
        <f>IF(N370="sníž. přenesená",J370,0)</f>
        <v>0</v>
      </c>
      <c r="BI370" s="234">
        <f>IF(N370="nulová",J370,0)</f>
        <v>0</v>
      </c>
      <c r="BJ370" s="24" t="s">
        <v>88</v>
      </c>
      <c r="BK370" s="234">
        <f>ROUND(I370*H370,2)</f>
        <v>0</v>
      </c>
      <c r="BL370" s="24" t="s">
        <v>169</v>
      </c>
      <c r="BM370" s="24" t="s">
        <v>517</v>
      </c>
    </row>
    <row r="371" s="11" customFormat="1">
      <c r="B371" s="238"/>
      <c r="C371" s="239"/>
      <c r="D371" s="235" t="s">
        <v>173</v>
      </c>
      <c r="E371" s="240" t="s">
        <v>37</v>
      </c>
      <c r="F371" s="241" t="s">
        <v>115</v>
      </c>
      <c r="G371" s="239"/>
      <c r="H371" s="242">
        <v>5</v>
      </c>
      <c r="I371" s="243"/>
      <c r="J371" s="239"/>
      <c r="K371" s="239"/>
      <c r="L371" s="244"/>
      <c r="M371" s="245"/>
      <c r="N371" s="246"/>
      <c r="O371" s="246"/>
      <c r="P371" s="246"/>
      <c r="Q371" s="246"/>
      <c r="R371" s="246"/>
      <c r="S371" s="246"/>
      <c r="T371" s="247"/>
      <c r="AT371" s="248" t="s">
        <v>173</v>
      </c>
      <c r="AU371" s="248" t="s">
        <v>90</v>
      </c>
      <c r="AV371" s="11" t="s">
        <v>90</v>
      </c>
      <c r="AW371" s="11" t="s">
        <v>43</v>
      </c>
      <c r="AX371" s="11" t="s">
        <v>88</v>
      </c>
      <c r="AY371" s="248" t="s">
        <v>162</v>
      </c>
    </row>
    <row r="372" s="11" customFormat="1">
      <c r="B372" s="238"/>
      <c r="C372" s="239"/>
      <c r="D372" s="235" t="s">
        <v>173</v>
      </c>
      <c r="E372" s="239"/>
      <c r="F372" s="241" t="s">
        <v>518</v>
      </c>
      <c r="G372" s="239"/>
      <c r="H372" s="242">
        <v>5.0499999999999998</v>
      </c>
      <c r="I372" s="243"/>
      <c r="J372" s="239"/>
      <c r="K372" s="239"/>
      <c r="L372" s="244"/>
      <c r="M372" s="245"/>
      <c r="N372" s="246"/>
      <c r="O372" s="246"/>
      <c r="P372" s="246"/>
      <c r="Q372" s="246"/>
      <c r="R372" s="246"/>
      <c r="S372" s="246"/>
      <c r="T372" s="247"/>
      <c r="AT372" s="248" t="s">
        <v>173</v>
      </c>
      <c r="AU372" s="248" t="s">
        <v>90</v>
      </c>
      <c r="AV372" s="11" t="s">
        <v>90</v>
      </c>
      <c r="AW372" s="11" t="s">
        <v>6</v>
      </c>
      <c r="AX372" s="11" t="s">
        <v>88</v>
      </c>
      <c r="AY372" s="248" t="s">
        <v>162</v>
      </c>
    </row>
    <row r="373" s="1" customFormat="1" ht="25.5" customHeight="1">
      <c r="B373" s="47"/>
      <c r="C373" s="281" t="s">
        <v>519</v>
      </c>
      <c r="D373" s="281" t="s">
        <v>356</v>
      </c>
      <c r="E373" s="282" t="s">
        <v>520</v>
      </c>
      <c r="F373" s="283" t="s">
        <v>521</v>
      </c>
      <c r="G373" s="284" t="s">
        <v>436</v>
      </c>
      <c r="H373" s="285">
        <v>5.0499999999999998</v>
      </c>
      <c r="I373" s="286"/>
      <c r="J373" s="287">
        <f>ROUND(I373*H373,2)</f>
        <v>0</v>
      </c>
      <c r="K373" s="283" t="s">
        <v>168</v>
      </c>
      <c r="L373" s="288"/>
      <c r="M373" s="289" t="s">
        <v>37</v>
      </c>
      <c r="N373" s="290" t="s">
        <v>51</v>
      </c>
      <c r="O373" s="48"/>
      <c r="P373" s="232">
        <f>O373*H373</f>
        <v>0</v>
      </c>
      <c r="Q373" s="232">
        <v>0.54800000000000004</v>
      </c>
      <c r="R373" s="232">
        <f>Q373*H373</f>
        <v>2.7674000000000003</v>
      </c>
      <c r="S373" s="232">
        <v>0</v>
      </c>
      <c r="T373" s="233">
        <f>S373*H373</f>
        <v>0</v>
      </c>
      <c r="AR373" s="24" t="s">
        <v>222</v>
      </c>
      <c r="AT373" s="24" t="s">
        <v>356</v>
      </c>
      <c r="AU373" s="24" t="s">
        <v>90</v>
      </c>
      <c r="AY373" s="24" t="s">
        <v>162</v>
      </c>
      <c r="BE373" s="234">
        <f>IF(N373="základní",J373,0)</f>
        <v>0</v>
      </c>
      <c r="BF373" s="234">
        <f>IF(N373="snížená",J373,0)</f>
        <v>0</v>
      </c>
      <c r="BG373" s="234">
        <f>IF(N373="zákl. přenesená",J373,0)</f>
        <v>0</v>
      </c>
      <c r="BH373" s="234">
        <f>IF(N373="sníž. přenesená",J373,0)</f>
        <v>0</v>
      </c>
      <c r="BI373" s="234">
        <f>IF(N373="nulová",J373,0)</f>
        <v>0</v>
      </c>
      <c r="BJ373" s="24" t="s">
        <v>88</v>
      </c>
      <c r="BK373" s="234">
        <f>ROUND(I373*H373,2)</f>
        <v>0</v>
      </c>
      <c r="BL373" s="24" t="s">
        <v>169</v>
      </c>
      <c r="BM373" s="24" t="s">
        <v>522</v>
      </c>
    </row>
    <row r="374" s="11" customFormat="1">
      <c r="B374" s="238"/>
      <c r="C374" s="239"/>
      <c r="D374" s="235" t="s">
        <v>173</v>
      </c>
      <c r="E374" s="240" t="s">
        <v>37</v>
      </c>
      <c r="F374" s="241" t="s">
        <v>115</v>
      </c>
      <c r="G374" s="239"/>
      <c r="H374" s="242">
        <v>5</v>
      </c>
      <c r="I374" s="243"/>
      <c r="J374" s="239"/>
      <c r="K374" s="239"/>
      <c r="L374" s="244"/>
      <c r="M374" s="245"/>
      <c r="N374" s="246"/>
      <c r="O374" s="246"/>
      <c r="P374" s="246"/>
      <c r="Q374" s="246"/>
      <c r="R374" s="246"/>
      <c r="S374" s="246"/>
      <c r="T374" s="247"/>
      <c r="AT374" s="248" t="s">
        <v>173</v>
      </c>
      <c r="AU374" s="248" t="s">
        <v>90</v>
      </c>
      <c r="AV374" s="11" t="s">
        <v>90</v>
      </c>
      <c r="AW374" s="11" t="s">
        <v>43</v>
      </c>
      <c r="AX374" s="11" t="s">
        <v>88</v>
      </c>
      <c r="AY374" s="248" t="s">
        <v>162</v>
      </c>
    </row>
    <row r="375" s="11" customFormat="1">
      <c r="B375" s="238"/>
      <c r="C375" s="239"/>
      <c r="D375" s="235" t="s">
        <v>173</v>
      </c>
      <c r="E375" s="239"/>
      <c r="F375" s="241" t="s">
        <v>518</v>
      </c>
      <c r="G375" s="239"/>
      <c r="H375" s="242">
        <v>5.0499999999999998</v>
      </c>
      <c r="I375" s="243"/>
      <c r="J375" s="239"/>
      <c r="K375" s="239"/>
      <c r="L375" s="244"/>
      <c r="M375" s="245"/>
      <c r="N375" s="246"/>
      <c r="O375" s="246"/>
      <c r="P375" s="246"/>
      <c r="Q375" s="246"/>
      <c r="R375" s="246"/>
      <c r="S375" s="246"/>
      <c r="T375" s="247"/>
      <c r="AT375" s="248" t="s">
        <v>173</v>
      </c>
      <c r="AU375" s="248" t="s">
        <v>90</v>
      </c>
      <c r="AV375" s="11" t="s">
        <v>90</v>
      </c>
      <c r="AW375" s="11" t="s">
        <v>6</v>
      </c>
      <c r="AX375" s="11" t="s">
        <v>88</v>
      </c>
      <c r="AY375" s="248" t="s">
        <v>162</v>
      </c>
    </row>
    <row r="376" s="1" customFormat="1" ht="16.5" customHeight="1">
      <c r="B376" s="47"/>
      <c r="C376" s="281" t="s">
        <v>523</v>
      </c>
      <c r="D376" s="281" t="s">
        <v>356</v>
      </c>
      <c r="E376" s="282" t="s">
        <v>524</v>
      </c>
      <c r="F376" s="283" t="s">
        <v>525</v>
      </c>
      <c r="G376" s="284" t="s">
        <v>436</v>
      </c>
      <c r="H376" s="285">
        <v>1.01</v>
      </c>
      <c r="I376" s="286"/>
      <c r="J376" s="287">
        <f>ROUND(I376*H376,2)</f>
        <v>0</v>
      </c>
      <c r="K376" s="283" t="s">
        <v>168</v>
      </c>
      <c r="L376" s="288"/>
      <c r="M376" s="289" t="s">
        <v>37</v>
      </c>
      <c r="N376" s="290" t="s">
        <v>51</v>
      </c>
      <c r="O376" s="48"/>
      <c r="P376" s="232">
        <f>O376*H376</f>
        <v>0</v>
      </c>
      <c r="Q376" s="232">
        <v>0.254</v>
      </c>
      <c r="R376" s="232">
        <f>Q376*H376</f>
        <v>0.25653999999999999</v>
      </c>
      <c r="S376" s="232">
        <v>0</v>
      </c>
      <c r="T376" s="233">
        <f>S376*H376</f>
        <v>0</v>
      </c>
      <c r="AR376" s="24" t="s">
        <v>222</v>
      </c>
      <c r="AT376" s="24" t="s">
        <v>356</v>
      </c>
      <c r="AU376" s="24" t="s">
        <v>90</v>
      </c>
      <c r="AY376" s="24" t="s">
        <v>162</v>
      </c>
      <c r="BE376" s="234">
        <f>IF(N376="základní",J376,0)</f>
        <v>0</v>
      </c>
      <c r="BF376" s="234">
        <f>IF(N376="snížená",J376,0)</f>
        <v>0</v>
      </c>
      <c r="BG376" s="234">
        <f>IF(N376="zákl. přenesená",J376,0)</f>
        <v>0</v>
      </c>
      <c r="BH376" s="234">
        <f>IF(N376="sníž. přenesená",J376,0)</f>
        <v>0</v>
      </c>
      <c r="BI376" s="234">
        <f>IF(N376="nulová",J376,0)</f>
        <v>0</v>
      </c>
      <c r="BJ376" s="24" t="s">
        <v>88</v>
      </c>
      <c r="BK376" s="234">
        <f>ROUND(I376*H376,2)</f>
        <v>0</v>
      </c>
      <c r="BL376" s="24" t="s">
        <v>169</v>
      </c>
      <c r="BM376" s="24" t="s">
        <v>526</v>
      </c>
    </row>
    <row r="377" s="11" customFormat="1">
      <c r="B377" s="238"/>
      <c r="C377" s="239"/>
      <c r="D377" s="235" t="s">
        <v>173</v>
      </c>
      <c r="E377" s="240" t="s">
        <v>37</v>
      </c>
      <c r="F377" s="241" t="s">
        <v>88</v>
      </c>
      <c r="G377" s="239"/>
      <c r="H377" s="242">
        <v>1</v>
      </c>
      <c r="I377" s="243"/>
      <c r="J377" s="239"/>
      <c r="K377" s="239"/>
      <c r="L377" s="244"/>
      <c r="M377" s="245"/>
      <c r="N377" s="246"/>
      <c r="O377" s="246"/>
      <c r="P377" s="246"/>
      <c r="Q377" s="246"/>
      <c r="R377" s="246"/>
      <c r="S377" s="246"/>
      <c r="T377" s="247"/>
      <c r="AT377" s="248" t="s">
        <v>173</v>
      </c>
      <c r="AU377" s="248" t="s">
        <v>90</v>
      </c>
      <c r="AV377" s="11" t="s">
        <v>90</v>
      </c>
      <c r="AW377" s="11" t="s">
        <v>43</v>
      </c>
      <c r="AX377" s="11" t="s">
        <v>88</v>
      </c>
      <c r="AY377" s="248" t="s">
        <v>162</v>
      </c>
    </row>
    <row r="378" s="11" customFormat="1">
      <c r="B378" s="238"/>
      <c r="C378" s="239"/>
      <c r="D378" s="235" t="s">
        <v>173</v>
      </c>
      <c r="E378" s="239"/>
      <c r="F378" s="241" t="s">
        <v>443</v>
      </c>
      <c r="G378" s="239"/>
      <c r="H378" s="242">
        <v>1.01</v>
      </c>
      <c r="I378" s="243"/>
      <c r="J378" s="239"/>
      <c r="K378" s="239"/>
      <c r="L378" s="244"/>
      <c r="M378" s="245"/>
      <c r="N378" s="246"/>
      <c r="O378" s="246"/>
      <c r="P378" s="246"/>
      <c r="Q378" s="246"/>
      <c r="R378" s="246"/>
      <c r="S378" s="246"/>
      <c r="T378" s="247"/>
      <c r="AT378" s="248" t="s">
        <v>173</v>
      </c>
      <c r="AU378" s="248" t="s">
        <v>90</v>
      </c>
      <c r="AV378" s="11" t="s">
        <v>90</v>
      </c>
      <c r="AW378" s="11" t="s">
        <v>6</v>
      </c>
      <c r="AX378" s="11" t="s">
        <v>88</v>
      </c>
      <c r="AY378" s="248" t="s">
        <v>162</v>
      </c>
    </row>
    <row r="379" s="1" customFormat="1" ht="25.5" customHeight="1">
      <c r="B379" s="47"/>
      <c r="C379" s="223" t="s">
        <v>527</v>
      </c>
      <c r="D379" s="223" t="s">
        <v>164</v>
      </c>
      <c r="E379" s="224" t="s">
        <v>528</v>
      </c>
      <c r="F379" s="225" t="s">
        <v>529</v>
      </c>
      <c r="G379" s="226" t="s">
        <v>436</v>
      </c>
      <c r="H379" s="227">
        <v>6</v>
      </c>
      <c r="I379" s="228"/>
      <c r="J379" s="229">
        <f>ROUND(I379*H379,2)</f>
        <v>0</v>
      </c>
      <c r="K379" s="225" t="s">
        <v>168</v>
      </c>
      <c r="L379" s="73"/>
      <c r="M379" s="230" t="s">
        <v>37</v>
      </c>
      <c r="N379" s="231" t="s">
        <v>51</v>
      </c>
      <c r="O379" s="48"/>
      <c r="P379" s="232">
        <f>O379*H379</f>
        <v>0</v>
      </c>
      <c r="Q379" s="232">
        <v>0.21734000000000001</v>
      </c>
      <c r="R379" s="232">
        <f>Q379*H379</f>
        <v>1.3040400000000001</v>
      </c>
      <c r="S379" s="232">
        <v>0</v>
      </c>
      <c r="T379" s="233">
        <f>S379*H379</f>
        <v>0</v>
      </c>
      <c r="AR379" s="24" t="s">
        <v>169</v>
      </c>
      <c r="AT379" s="24" t="s">
        <v>164</v>
      </c>
      <c r="AU379" s="24" t="s">
        <v>90</v>
      </c>
      <c r="AY379" s="24" t="s">
        <v>162</v>
      </c>
      <c r="BE379" s="234">
        <f>IF(N379="základní",J379,0)</f>
        <v>0</v>
      </c>
      <c r="BF379" s="234">
        <f>IF(N379="snížená",J379,0)</f>
        <v>0</v>
      </c>
      <c r="BG379" s="234">
        <f>IF(N379="zákl. přenesená",J379,0)</f>
        <v>0</v>
      </c>
      <c r="BH379" s="234">
        <f>IF(N379="sníž. přenesená",J379,0)</f>
        <v>0</v>
      </c>
      <c r="BI379" s="234">
        <f>IF(N379="nulová",J379,0)</f>
        <v>0</v>
      </c>
      <c r="BJ379" s="24" t="s">
        <v>88</v>
      </c>
      <c r="BK379" s="234">
        <f>ROUND(I379*H379,2)</f>
        <v>0</v>
      </c>
      <c r="BL379" s="24" t="s">
        <v>169</v>
      </c>
      <c r="BM379" s="24" t="s">
        <v>530</v>
      </c>
    </row>
    <row r="380" s="1" customFormat="1">
      <c r="B380" s="47"/>
      <c r="C380" s="75"/>
      <c r="D380" s="235" t="s">
        <v>171</v>
      </c>
      <c r="E380" s="75"/>
      <c r="F380" s="236" t="s">
        <v>531</v>
      </c>
      <c r="G380" s="75"/>
      <c r="H380" s="75"/>
      <c r="I380" s="193"/>
      <c r="J380" s="75"/>
      <c r="K380" s="75"/>
      <c r="L380" s="73"/>
      <c r="M380" s="237"/>
      <c r="N380" s="48"/>
      <c r="O380" s="48"/>
      <c r="P380" s="48"/>
      <c r="Q380" s="48"/>
      <c r="R380" s="48"/>
      <c r="S380" s="48"/>
      <c r="T380" s="96"/>
      <c r="AT380" s="24" t="s">
        <v>171</v>
      </c>
      <c r="AU380" s="24" t="s">
        <v>90</v>
      </c>
    </row>
    <row r="381" s="11" customFormat="1">
      <c r="B381" s="238"/>
      <c r="C381" s="239"/>
      <c r="D381" s="235" t="s">
        <v>173</v>
      </c>
      <c r="E381" s="240" t="s">
        <v>37</v>
      </c>
      <c r="F381" s="241" t="s">
        <v>209</v>
      </c>
      <c r="G381" s="239"/>
      <c r="H381" s="242">
        <v>6</v>
      </c>
      <c r="I381" s="243"/>
      <c r="J381" s="239"/>
      <c r="K381" s="239"/>
      <c r="L381" s="244"/>
      <c r="M381" s="245"/>
      <c r="N381" s="246"/>
      <c r="O381" s="246"/>
      <c r="P381" s="246"/>
      <c r="Q381" s="246"/>
      <c r="R381" s="246"/>
      <c r="S381" s="246"/>
      <c r="T381" s="247"/>
      <c r="AT381" s="248" t="s">
        <v>173</v>
      </c>
      <c r="AU381" s="248" t="s">
        <v>90</v>
      </c>
      <c r="AV381" s="11" t="s">
        <v>90</v>
      </c>
      <c r="AW381" s="11" t="s">
        <v>43</v>
      </c>
      <c r="AX381" s="11" t="s">
        <v>88</v>
      </c>
      <c r="AY381" s="248" t="s">
        <v>162</v>
      </c>
    </row>
    <row r="382" s="1" customFormat="1" ht="16.5" customHeight="1">
      <c r="B382" s="47"/>
      <c r="C382" s="281" t="s">
        <v>532</v>
      </c>
      <c r="D382" s="281" t="s">
        <v>356</v>
      </c>
      <c r="E382" s="282" t="s">
        <v>533</v>
      </c>
      <c r="F382" s="283" t="s">
        <v>534</v>
      </c>
      <c r="G382" s="284" t="s">
        <v>436</v>
      </c>
      <c r="H382" s="285">
        <v>6.0599999999999996</v>
      </c>
      <c r="I382" s="286"/>
      <c r="J382" s="287">
        <f>ROUND(I382*H382,2)</f>
        <v>0</v>
      </c>
      <c r="K382" s="283" t="s">
        <v>168</v>
      </c>
      <c r="L382" s="288"/>
      <c r="M382" s="289" t="s">
        <v>37</v>
      </c>
      <c r="N382" s="290" t="s">
        <v>51</v>
      </c>
      <c r="O382" s="48"/>
      <c r="P382" s="232">
        <f>O382*H382</f>
        <v>0</v>
      </c>
      <c r="Q382" s="232">
        <v>0.10199999999999999</v>
      </c>
      <c r="R382" s="232">
        <f>Q382*H382</f>
        <v>0.61811999999999989</v>
      </c>
      <c r="S382" s="232">
        <v>0</v>
      </c>
      <c r="T382" s="233">
        <f>S382*H382</f>
        <v>0</v>
      </c>
      <c r="AR382" s="24" t="s">
        <v>222</v>
      </c>
      <c r="AT382" s="24" t="s">
        <v>356</v>
      </c>
      <c r="AU382" s="24" t="s">
        <v>90</v>
      </c>
      <c r="AY382" s="24" t="s">
        <v>162</v>
      </c>
      <c r="BE382" s="234">
        <f>IF(N382="základní",J382,0)</f>
        <v>0</v>
      </c>
      <c r="BF382" s="234">
        <f>IF(N382="snížená",J382,0)</f>
        <v>0</v>
      </c>
      <c r="BG382" s="234">
        <f>IF(N382="zákl. přenesená",J382,0)</f>
        <v>0</v>
      </c>
      <c r="BH382" s="234">
        <f>IF(N382="sníž. přenesená",J382,0)</f>
        <v>0</v>
      </c>
      <c r="BI382" s="234">
        <f>IF(N382="nulová",J382,0)</f>
        <v>0</v>
      </c>
      <c r="BJ382" s="24" t="s">
        <v>88</v>
      </c>
      <c r="BK382" s="234">
        <f>ROUND(I382*H382,2)</f>
        <v>0</v>
      </c>
      <c r="BL382" s="24" t="s">
        <v>169</v>
      </c>
      <c r="BM382" s="24" t="s">
        <v>535</v>
      </c>
    </row>
    <row r="383" s="11" customFormat="1">
      <c r="B383" s="238"/>
      <c r="C383" s="239"/>
      <c r="D383" s="235" t="s">
        <v>173</v>
      </c>
      <c r="E383" s="240" t="s">
        <v>37</v>
      </c>
      <c r="F383" s="241" t="s">
        <v>209</v>
      </c>
      <c r="G383" s="239"/>
      <c r="H383" s="242">
        <v>6</v>
      </c>
      <c r="I383" s="243"/>
      <c r="J383" s="239"/>
      <c r="K383" s="239"/>
      <c r="L383" s="244"/>
      <c r="M383" s="245"/>
      <c r="N383" s="246"/>
      <c r="O383" s="246"/>
      <c r="P383" s="246"/>
      <c r="Q383" s="246"/>
      <c r="R383" s="246"/>
      <c r="S383" s="246"/>
      <c r="T383" s="247"/>
      <c r="AT383" s="248" t="s">
        <v>173</v>
      </c>
      <c r="AU383" s="248" t="s">
        <v>90</v>
      </c>
      <c r="AV383" s="11" t="s">
        <v>90</v>
      </c>
      <c r="AW383" s="11" t="s">
        <v>43</v>
      </c>
      <c r="AX383" s="11" t="s">
        <v>88</v>
      </c>
      <c r="AY383" s="248" t="s">
        <v>162</v>
      </c>
    </row>
    <row r="384" s="11" customFormat="1">
      <c r="B384" s="238"/>
      <c r="C384" s="239"/>
      <c r="D384" s="235" t="s">
        <v>173</v>
      </c>
      <c r="E384" s="239"/>
      <c r="F384" s="241" t="s">
        <v>513</v>
      </c>
      <c r="G384" s="239"/>
      <c r="H384" s="242">
        <v>6.0599999999999996</v>
      </c>
      <c r="I384" s="243"/>
      <c r="J384" s="239"/>
      <c r="K384" s="239"/>
      <c r="L384" s="244"/>
      <c r="M384" s="245"/>
      <c r="N384" s="246"/>
      <c r="O384" s="246"/>
      <c r="P384" s="246"/>
      <c r="Q384" s="246"/>
      <c r="R384" s="246"/>
      <c r="S384" s="246"/>
      <c r="T384" s="247"/>
      <c r="AT384" s="248" t="s">
        <v>173</v>
      </c>
      <c r="AU384" s="248" t="s">
        <v>90</v>
      </c>
      <c r="AV384" s="11" t="s">
        <v>90</v>
      </c>
      <c r="AW384" s="11" t="s">
        <v>6</v>
      </c>
      <c r="AX384" s="11" t="s">
        <v>88</v>
      </c>
      <c r="AY384" s="248" t="s">
        <v>162</v>
      </c>
    </row>
    <row r="385" s="1" customFormat="1" ht="25.5" customHeight="1">
      <c r="B385" s="47"/>
      <c r="C385" s="223" t="s">
        <v>536</v>
      </c>
      <c r="D385" s="223" t="s">
        <v>164</v>
      </c>
      <c r="E385" s="224" t="s">
        <v>537</v>
      </c>
      <c r="F385" s="225" t="s">
        <v>538</v>
      </c>
      <c r="G385" s="226" t="s">
        <v>436</v>
      </c>
      <c r="H385" s="227">
        <v>8</v>
      </c>
      <c r="I385" s="228"/>
      <c r="J385" s="229">
        <f>ROUND(I385*H385,2)</f>
        <v>0</v>
      </c>
      <c r="K385" s="225" t="s">
        <v>168</v>
      </c>
      <c r="L385" s="73"/>
      <c r="M385" s="230" t="s">
        <v>37</v>
      </c>
      <c r="N385" s="231" t="s">
        <v>51</v>
      </c>
      <c r="O385" s="48"/>
      <c r="P385" s="232">
        <f>O385*H385</f>
        <v>0</v>
      </c>
      <c r="Q385" s="232">
        <v>0</v>
      </c>
      <c r="R385" s="232">
        <f>Q385*H385</f>
        <v>0</v>
      </c>
      <c r="S385" s="232">
        <v>0.20000000000000001</v>
      </c>
      <c r="T385" s="233">
        <f>S385*H385</f>
        <v>1.6000000000000001</v>
      </c>
      <c r="AR385" s="24" t="s">
        <v>169</v>
      </c>
      <c r="AT385" s="24" t="s">
        <v>164</v>
      </c>
      <c r="AU385" s="24" t="s">
        <v>90</v>
      </c>
      <c r="AY385" s="24" t="s">
        <v>162</v>
      </c>
      <c r="BE385" s="234">
        <f>IF(N385="základní",J385,0)</f>
        <v>0</v>
      </c>
      <c r="BF385" s="234">
        <f>IF(N385="snížená",J385,0)</f>
        <v>0</v>
      </c>
      <c r="BG385" s="234">
        <f>IF(N385="zákl. přenesená",J385,0)</f>
        <v>0</v>
      </c>
      <c r="BH385" s="234">
        <f>IF(N385="sníž. přenesená",J385,0)</f>
        <v>0</v>
      </c>
      <c r="BI385" s="234">
        <f>IF(N385="nulová",J385,0)</f>
        <v>0</v>
      </c>
      <c r="BJ385" s="24" t="s">
        <v>88</v>
      </c>
      <c r="BK385" s="234">
        <f>ROUND(I385*H385,2)</f>
        <v>0</v>
      </c>
      <c r="BL385" s="24" t="s">
        <v>169</v>
      </c>
      <c r="BM385" s="24" t="s">
        <v>539</v>
      </c>
    </row>
    <row r="386" s="11" customFormat="1">
      <c r="B386" s="238"/>
      <c r="C386" s="239"/>
      <c r="D386" s="235" t="s">
        <v>173</v>
      </c>
      <c r="E386" s="240" t="s">
        <v>37</v>
      </c>
      <c r="F386" s="241" t="s">
        <v>222</v>
      </c>
      <c r="G386" s="239"/>
      <c r="H386" s="242">
        <v>8</v>
      </c>
      <c r="I386" s="243"/>
      <c r="J386" s="239"/>
      <c r="K386" s="239"/>
      <c r="L386" s="244"/>
      <c r="M386" s="245"/>
      <c r="N386" s="246"/>
      <c r="O386" s="246"/>
      <c r="P386" s="246"/>
      <c r="Q386" s="246"/>
      <c r="R386" s="246"/>
      <c r="S386" s="246"/>
      <c r="T386" s="247"/>
      <c r="AT386" s="248" t="s">
        <v>173</v>
      </c>
      <c r="AU386" s="248" t="s">
        <v>90</v>
      </c>
      <c r="AV386" s="11" t="s">
        <v>90</v>
      </c>
      <c r="AW386" s="11" t="s">
        <v>43</v>
      </c>
      <c r="AX386" s="11" t="s">
        <v>88</v>
      </c>
      <c r="AY386" s="248" t="s">
        <v>162</v>
      </c>
    </row>
    <row r="387" s="1" customFormat="1" ht="25.5" customHeight="1">
      <c r="B387" s="47"/>
      <c r="C387" s="223" t="s">
        <v>540</v>
      </c>
      <c r="D387" s="223" t="s">
        <v>164</v>
      </c>
      <c r="E387" s="224" t="s">
        <v>541</v>
      </c>
      <c r="F387" s="225" t="s">
        <v>542</v>
      </c>
      <c r="G387" s="226" t="s">
        <v>436</v>
      </c>
      <c r="H387" s="227">
        <v>37</v>
      </c>
      <c r="I387" s="228"/>
      <c r="J387" s="229">
        <f>ROUND(I387*H387,2)</f>
        <v>0</v>
      </c>
      <c r="K387" s="225" t="s">
        <v>37</v>
      </c>
      <c r="L387" s="73"/>
      <c r="M387" s="230" t="s">
        <v>37</v>
      </c>
      <c r="N387" s="231" t="s">
        <v>51</v>
      </c>
      <c r="O387" s="48"/>
      <c r="P387" s="232">
        <f>O387*H387</f>
        <v>0</v>
      </c>
      <c r="Q387" s="232">
        <v>0</v>
      </c>
      <c r="R387" s="232">
        <f>Q387*H387</f>
        <v>0</v>
      </c>
      <c r="S387" s="232">
        <v>0</v>
      </c>
      <c r="T387" s="233">
        <f>S387*H387</f>
        <v>0</v>
      </c>
      <c r="AR387" s="24" t="s">
        <v>169</v>
      </c>
      <c r="AT387" s="24" t="s">
        <v>164</v>
      </c>
      <c r="AU387" s="24" t="s">
        <v>90</v>
      </c>
      <c r="AY387" s="24" t="s">
        <v>162</v>
      </c>
      <c r="BE387" s="234">
        <f>IF(N387="základní",J387,0)</f>
        <v>0</v>
      </c>
      <c r="BF387" s="234">
        <f>IF(N387="snížená",J387,0)</f>
        <v>0</v>
      </c>
      <c r="BG387" s="234">
        <f>IF(N387="zákl. přenesená",J387,0)</f>
        <v>0</v>
      </c>
      <c r="BH387" s="234">
        <f>IF(N387="sníž. přenesená",J387,0)</f>
        <v>0</v>
      </c>
      <c r="BI387" s="234">
        <f>IF(N387="nulová",J387,0)</f>
        <v>0</v>
      </c>
      <c r="BJ387" s="24" t="s">
        <v>88</v>
      </c>
      <c r="BK387" s="234">
        <f>ROUND(I387*H387,2)</f>
        <v>0</v>
      </c>
      <c r="BL387" s="24" t="s">
        <v>169</v>
      </c>
      <c r="BM387" s="24" t="s">
        <v>543</v>
      </c>
    </row>
    <row r="388" s="11" customFormat="1">
      <c r="B388" s="238"/>
      <c r="C388" s="239"/>
      <c r="D388" s="235" t="s">
        <v>173</v>
      </c>
      <c r="E388" s="240" t="s">
        <v>37</v>
      </c>
      <c r="F388" s="241" t="s">
        <v>433</v>
      </c>
      <c r="G388" s="239"/>
      <c r="H388" s="242">
        <v>37</v>
      </c>
      <c r="I388" s="243"/>
      <c r="J388" s="239"/>
      <c r="K388" s="239"/>
      <c r="L388" s="244"/>
      <c r="M388" s="245"/>
      <c r="N388" s="246"/>
      <c r="O388" s="246"/>
      <c r="P388" s="246"/>
      <c r="Q388" s="246"/>
      <c r="R388" s="246"/>
      <c r="S388" s="246"/>
      <c r="T388" s="247"/>
      <c r="AT388" s="248" t="s">
        <v>173</v>
      </c>
      <c r="AU388" s="248" t="s">
        <v>90</v>
      </c>
      <c r="AV388" s="11" t="s">
        <v>90</v>
      </c>
      <c r="AW388" s="11" t="s">
        <v>43</v>
      </c>
      <c r="AX388" s="11" t="s">
        <v>88</v>
      </c>
      <c r="AY388" s="248" t="s">
        <v>162</v>
      </c>
    </row>
    <row r="389" s="1" customFormat="1" ht="25.5" customHeight="1">
      <c r="B389" s="47"/>
      <c r="C389" s="223" t="s">
        <v>544</v>
      </c>
      <c r="D389" s="223" t="s">
        <v>164</v>
      </c>
      <c r="E389" s="224" t="s">
        <v>545</v>
      </c>
      <c r="F389" s="225" t="s">
        <v>546</v>
      </c>
      <c r="G389" s="226" t="s">
        <v>436</v>
      </c>
      <c r="H389" s="227">
        <v>8</v>
      </c>
      <c r="I389" s="228"/>
      <c r="J389" s="229">
        <f>ROUND(I389*H389,2)</f>
        <v>0</v>
      </c>
      <c r="K389" s="225" t="s">
        <v>168</v>
      </c>
      <c r="L389" s="73"/>
      <c r="M389" s="230" t="s">
        <v>37</v>
      </c>
      <c r="N389" s="231" t="s">
        <v>51</v>
      </c>
      <c r="O389" s="48"/>
      <c r="P389" s="232">
        <f>O389*H389</f>
        <v>0</v>
      </c>
      <c r="Q389" s="232">
        <v>0.01298</v>
      </c>
      <c r="R389" s="232">
        <f>Q389*H389</f>
        <v>0.10384</v>
      </c>
      <c r="S389" s="232">
        <v>0.0040000000000000001</v>
      </c>
      <c r="T389" s="233">
        <f>S389*H389</f>
        <v>0.032000000000000001</v>
      </c>
      <c r="AR389" s="24" t="s">
        <v>169</v>
      </c>
      <c r="AT389" s="24" t="s">
        <v>164</v>
      </c>
      <c r="AU389" s="24" t="s">
        <v>90</v>
      </c>
      <c r="AY389" s="24" t="s">
        <v>162</v>
      </c>
      <c r="BE389" s="234">
        <f>IF(N389="základní",J389,0)</f>
        <v>0</v>
      </c>
      <c r="BF389" s="234">
        <f>IF(N389="snížená",J389,0)</f>
        <v>0</v>
      </c>
      <c r="BG389" s="234">
        <f>IF(N389="zákl. přenesená",J389,0)</f>
        <v>0</v>
      </c>
      <c r="BH389" s="234">
        <f>IF(N389="sníž. přenesená",J389,0)</f>
        <v>0</v>
      </c>
      <c r="BI389" s="234">
        <f>IF(N389="nulová",J389,0)</f>
        <v>0</v>
      </c>
      <c r="BJ389" s="24" t="s">
        <v>88</v>
      </c>
      <c r="BK389" s="234">
        <f>ROUND(I389*H389,2)</f>
        <v>0</v>
      </c>
      <c r="BL389" s="24" t="s">
        <v>169</v>
      </c>
      <c r="BM389" s="24" t="s">
        <v>547</v>
      </c>
    </row>
    <row r="390" s="1" customFormat="1">
      <c r="B390" s="47"/>
      <c r="C390" s="75"/>
      <c r="D390" s="235" t="s">
        <v>171</v>
      </c>
      <c r="E390" s="75"/>
      <c r="F390" s="236" t="s">
        <v>548</v>
      </c>
      <c r="G390" s="75"/>
      <c r="H390" s="75"/>
      <c r="I390" s="193"/>
      <c r="J390" s="75"/>
      <c r="K390" s="75"/>
      <c r="L390" s="73"/>
      <c r="M390" s="237"/>
      <c r="N390" s="48"/>
      <c r="O390" s="48"/>
      <c r="P390" s="48"/>
      <c r="Q390" s="48"/>
      <c r="R390" s="48"/>
      <c r="S390" s="48"/>
      <c r="T390" s="96"/>
      <c r="AT390" s="24" t="s">
        <v>171</v>
      </c>
      <c r="AU390" s="24" t="s">
        <v>90</v>
      </c>
    </row>
    <row r="391" s="11" customFormat="1">
      <c r="B391" s="238"/>
      <c r="C391" s="239"/>
      <c r="D391" s="235" t="s">
        <v>173</v>
      </c>
      <c r="E391" s="240" t="s">
        <v>37</v>
      </c>
      <c r="F391" s="241" t="s">
        <v>222</v>
      </c>
      <c r="G391" s="239"/>
      <c r="H391" s="242">
        <v>8</v>
      </c>
      <c r="I391" s="243"/>
      <c r="J391" s="239"/>
      <c r="K391" s="239"/>
      <c r="L391" s="244"/>
      <c r="M391" s="245"/>
      <c r="N391" s="246"/>
      <c r="O391" s="246"/>
      <c r="P391" s="246"/>
      <c r="Q391" s="246"/>
      <c r="R391" s="246"/>
      <c r="S391" s="246"/>
      <c r="T391" s="247"/>
      <c r="AT391" s="248" t="s">
        <v>173</v>
      </c>
      <c r="AU391" s="248" t="s">
        <v>90</v>
      </c>
      <c r="AV391" s="11" t="s">
        <v>90</v>
      </c>
      <c r="AW391" s="11" t="s">
        <v>43</v>
      </c>
      <c r="AX391" s="11" t="s">
        <v>88</v>
      </c>
      <c r="AY391" s="248" t="s">
        <v>162</v>
      </c>
    </row>
    <row r="392" s="1" customFormat="1" ht="16.5" customHeight="1">
      <c r="B392" s="47"/>
      <c r="C392" s="223" t="s">
        <v>549</v>
      </c>
      <c r="D392" s="223" t="s">
        <v>164</v>
      </c>
      <c r="E392" s="224" t="s">
        <v>550</v>
      </c>
      <c r="F392" s="225" t="s">
        <v>551</v>
      </c>
      <c r="G392" s="226" t="s">
        <v>201</v>
      </c>
      <c r="H392" s="227">
        <v>203.65000000000001</v>
      </c>
      <c r="I392" s="228"/>
      <c r="J392" s="229">
        <f>ROUND(I392*H392,2)</f>
        <v>0</v>
      </c>
      <c r="K392" s="225" t="s">
        <v>168</v>
      </c>
      <c r="L392" s="73"/>
      <c r="M392" s="230" t="s">
        <v>37</v>
      </c>
      <c r="N392" s="231" t="s">
        <v>51</v>
      </c>
      <c r="O392" s="48"/>
      <c r="P392" s="232">
        <f>O392*H392</f>
        <v>0</v>
      </c>
      <c r="Q392" s="232">
        <v>9.0000000000000006E-05</v>
      </c>
      <c r="R392" s="232">
        <f>Q392*H392</f>
        <v>0.018328500000000001</v>
      </c>
      <c r="S392" s="232">
        <v>0</v>
      </c>
      <c r="T392" s="233">
        <f>S392*H392</f>
        <v>0</v>
      </c>
      <c r="AR392" s="24" t="s">
        <v>169</v>
      </c>
      <c r="AT392" s="24" t="s">
        <v>164</v>
      </c>
      <c r="AU392" s="24" t="s">
        <v>90</v>
      </c>
      <c r="AY392" s="24" t="s">
        <v>162</v>
      </c>
      <c r="BE392" s="234">
        <f>IF(N392="základní",J392,0)</f>
        <v>0</v>
      </c>
      <c r="BF392" s="234">
        <f>IF(N392="snížená",J392,0)</f>
        <v>0</v>
      </c>
      <c r="BG392" s="234">
        <f>IF(N392="zákl. přenesená",J392,0)</f>
        <v>0</v>
      </c>
      <c r="BH392" s="234">
        <f>IF(N392="sníž. přenesená",J392,0)</f>
        <v>0</v>
      </c>
      <c r="BI392" s="234">
        <f>IF(N392="nulová",J392,0)</f>
        <v>0</v>
      </c>
      <c r="BJ392" s="24" t="s">
        <v>88</v>
      </c>
      <c r="BK392" s="234">
        <f>ROUND(I392*H392,2)</f>
        <v>0</v>
      </c>
      <c r="BL392" s="24" t="s">
        <v>169</v>
      </c>
      <c r="BM392" s="24" t="s">
        <v>552</v>
      </c>
    </row>
    <row r="393" s="11" customFormat="1">
      <c r="B393" s="238"/>
      <c r="C393" s="239"/>
      <c r="D393" s="235" t="s">
        <v>173</v>
      </c>
      <c r="E393" s="240" t="s">
        <v>37</v>
      </c>
      <c r="F393" s="241" t="s">
        <v>410</v>
      </c>
      <c r="G393" s="239"/>
      <c r="H393" s="242">
        <v>209.5</v>
      </c>
      <c r="I393" s="243"/>
      <c r="J393" s="239"/>
      <c r="K393" s="239"/>
      <c r="L393" s="244"/>
      <c r="M393" s="245"/>
      <c r="N393" s="246"/>
      <c r="O393" s="246"/>
      <c r="P393" s="246"/>
      <c r="Q393" s="246"/>
      <c r="R393" s="246"/>
      <c r="S393" s="246"/>
      <c r="T393" s="247"/>
      <c r="AT393" s="248" t="s">
        <v>173</v>
      </c>
      <c r="AU393" s="248" t="s">
        <v>90</v>
      </c>
      <c r="AV393" s="11" t="s">
        <v>90</v>
      </c>
      <c r="AW393" s="11" t="s">
        <v>43</v>
      </c>
      <c r="AX393" s="11" t="s">
        <v>80</v>
      </c>
      <c r="AY393" s="248" t="s">
        <v>162</v>
      </c>
    </row>
    <row r="394" s="13" customFormat="1">
      <c r="B394" s="260"/>
      <c r="C394" s="261"/>
      <c r="D394" s="235" t="s">
        <v>173</v>
      </c>
      <c r="E394" s="262" t="s">
        <v>37</v>
      </c>
      <c r="F394" s="263" t="s">
        <v>374</v>
      </c>
      <c r="G394" s="261"/>
      <c r="H394" s="262" t="s">
        <v>37</v>
      </c>
      <c r="I394" s="264"/>
      <c r="J394" s="261"/>
      <c r="K394" s="261"/>
      <c r="L394" s="265"/>
      <c r="M394" s="266"/>
      <c r="N394" s="267"/>
      <c r="O394" s="267"/>
      <c r="P394" s="267"/>
      <c r="Q394" s="267"/>
      <c r="R394" s="267"/>
      <c r="S394" s="267"/>
      <c r="T394" s="268"/>
      <c r="AT394" s="269" t="s">
        <v>173</v>
      </c>
      <c r="AU394" s="269" t="s">
        <v>90</v>
      </c>
      <c r="AV394" s="13" t="s">
        <v>88</v>
      </c>
      <c r="AW394" s="13" t="s">
        <v>43</v>
      </c>
      <c r="AX394" s="13" t="s">
        <v>80</v>
      </c>
      <c r="AY394" s="269" t="s">
        <v>162</v>
      </c>
    </row>
    <row r="395" s="11" customFormat="1">
      <c r="B395" s="238"/>
      <c r="C395" s="239"/>
      <c r="D395" s="235" t="s">
        <v>173</v>
      </c>
      <c r="E395" s="240" t="s">
        <v>37</v>
      </c>
      <c r="F395" s="241" t="s">
        <v>471</v>
      </c>
      <c r="G395" s="239"/>
      <c r="H395" s="242">
        <v>-5.2000000000000002</v>
      </c>
      <c r="I395" s="243"/>
      <c r="J395" s="239"/>
      <c r="K395" s="239"/>
      <c r="L395" s="244"/>
      <c r="M395" s="245"/>
      <c r="N395" s="246"/>
      <c r="O395" s="246"/>
      <c r="P395" s="246"/>
      <c r="Q395" s="246"/>
      <c r="R395" s="246"/>
      <c r="S395" s="246"/>
      <c r="T395" s="247"/>
      <c r="AT395" s="248" t="s">
        <v>173</v>
      </c>
      <c r="AU395" s="248" t="s">
        <v>90</v>
      </c>
      <c r="AV395" s="11" t="s">
        <v>90</v>
      </c>
      <c r="AW395" s="11" t="s">
        <v>43</v>
      </c>
      <c r="AX395" s="11" t="s">
        <v>80</v>
      </c>
      <c r="AY395" s="248" t="s">
        <v>162</v>
      </c>
    </row>
    <row r="396" s="11" customFormat="1">
      <c r="B396" s="238"/>
      <c r="C396" s="239"/>
      <c r="D396" s="235" t="s">
        <v>173</v>
      </c>
      <c r="E396" s="240" t="s">
        <v>37</v>
      </c>
      <c r="F396" s="241" t="s">
        <v>472</v>
      </c>
      <c r="G396" s="239"/>
      <c r="H396" s="242">
        <v>-0.65000000000000002</v>
      </c>
      <c r="I396" s="243"/>
      <c r="J396" s="239"/>
      <c r="K396" s="239"/>
      <c r="L396" s="244"/>
      <c r="M396" s="245"/>
      <c r="N396" s="246"/>
      <c r="O396" s="246"/>
      <c r="P396" s="246"/>
      <c r="Q396" s="246"/>
      <c r="R396" s="246"/>
      <c r="S396" s="246"/>
      <c r="T396" s="247"/>
      <c r="AT396" s="248" t="s">
        <v>173</v>
      </c>
      <c r="AU396" s="248" t="s">
        <v>90</v>
      </c>
      <c r="AV396" s="11" t="s">
        <v>90</v>
      </c>
      <c r="AW396" s="11" t="s">
        <v>43</v>
      </c>
      <c r="AX396" s="11" t="s">
        <v>80</v>
      </c>
      <c r="AY396" s="248" t="s">
        <v>162</v>
      </c>
    </row>
    <row r="397" s="12" customFormat="1">
      <c r="B397" s="249"/>
      <c r="C397" s="250"/>
      <c r="D397" s="235" t="s">
        <v>173</v>
      </c>
      <c r="E397" s="251" t="s">
        <v>37</v>
      </c>
      <c r="F397" s="252" t="s">
        <v>180</v>
      </c>
      <c r="G397" s="250"/>
      <c r="H397" s="253">
        <v>203.65000000000001</v>
      </c>
      <c r="I397" s="254"/>
      <c r="J397" s="250"/>
      <c r="K397" s="250"/>
      <c r="L397" s="255"/>
      <c r="M397" s="256"/>
      <c r="N397" s="257"/>
      <c r="O397" s="257"/>
      <c r="P397" s="257"/>
      <c r="Q397" s="257"/>
      <c r="R397" s="257"/>
      <c r="S397" s="257"/>
      <c r="T397" s="258"/>
      <c r="AT397" s="259" t="s">
        <v>173</v>
      </c>
      <c r="AU397" s="259" t="s">
        <v>90</v>
      </c>
      <c r="AV397" s="12" t="s">
        <v>169</v>
      </c>
      <c r="AW397" s="12" t="s">
        <v>43</v>
      </c>
      <c r="AX397" s="12" t="s">
        <v>88</v>
      </c>
      <c r="AY397" s="259" t="s">
        <v>162</v>
      </c>
    </row>
    <row r="398" s="10" customFormat="1" ht="29.88" customHeight="1">
      <c r="B398" s="207"/>
      <c r="C398" s="208"/>
      <c r="D398" s="209" t="s">
        <v>79</v>
      </c>
      <c r="E398" s="221" t="s">
        <v>226</v>
      </c>
      <c r="F398" s="221" t="s">
        <v>553</v>
      </c>
      <c r="G398" s="208"/>
      <c r="H398" s="208"/>
      <c r="I398" s="211"/>
      <c r="J398" s="222">
        <f>BK398</f>
        <v>0</v>
      </c>
      <c r="K398" s="208"/>
      <c r="L398" s="213"/>
      <c r="M398" s="214"/>
      <c r="N398" s="215"/>
      <c r="O398" s="215"/>
      <c r="P398" s="216">
        <f>SUM(P399:P417)</f>
        <v>0</v>
      </c>
      <c r="Q398" s="215"/>
      <c r="R398" s="216">
        <f>SUM(R399:R417)</f>
        <v>0</v>
      </c>
      <c r="S398" s="215"/>
      <c r="T398" s="217">
        <f>SUM(T399:T417)</f>
        <v>0</v>
      </c>
      <c r="AR398" s="218" t="s">
        <v>88</v>
      </c>
      <c r="AT398" s="219" t="s">
        <v>79</v>
      </c>
      <c r="AU398" s="219" t="s">
        <v>88</v>
      </c>
      <c r="AY398" s="218" t="s">
        <v>162</v>
      </c>
      <c r="BK398" s="220">
        <f>SUM(BK399:BK417)</f>
        <v>0</v>
      </c>
    </row>
    <row r="399" s="1" customFormat="1" ht="25.5" customHeight="1">
      <c r="B399" s="47"/>
      <c r="C399" s="223" t="s">
        <v>554</v>
      </c>
      <c r="D399" s="223" t="s">
        <v>164</v>
      </c>
      <c r="E399" s="224" t="s">
        <v>555</v>
      </c>
      <c r="F399" s="225" t="s">
        <v>556</v>
      </c>
      <c r="G399" s="226" t="s">
        <v>201</v>
      </c>
      <c r="H399" s="227">
        <v>429.10000000000002</v>
      </c>
      <c r="I399" s="228"/>
      <c r="J399" s="229">
        <f>ROUND(I399*H399,2)</f>
        <v>0</v>
      </c>
      <c r="K399" s="225" t="s">
        <v>168</v>
      </c>
      <c r="L399" s="73"/>
      <c r="M399" s="230" t="s">
        <v>37</v>
      </c>
      <c r="N399" s="231" t="s">
        <v>51</v>
      </c>
      <c r="O399" s="48"/>
      <c r="P399" s="232">
        <f>O399*H399</f>
        <v>0</v>
      </c>
      <c r="Q399" s="232">
        <v>0</v>
      </c>
      <c r="R399" s="232">
        <f>Q399*H399</f>
        <v>0</v>
      </c>
      <c r="S399" s="232">
        <v>0</v>
      </c>
      <c r="T399" s="233">
        <f>S399*H399</f>
        <v>0</v>
      </c>
      <c r="AR399" s="24" t="s">
        <v>169</v>
      </c>
      <c r="AT399" s="24" t="s">
        <v>164</v>
      </c>
      <c r="AU399" s="24" t="s">
        <v>90</v>
      </c>
      <c r="AY399" s="24" t="s">
        <v>162</v>
      </c>
      <c r="BE399" s="234">
        <f>IF(N399="základní",J399,0)</f>
        <v>0</v>
      </c>
      <c r="BF399" s="234">
        <f>IF(N399="snížená",J399,0)</f>
        <v>0</v>
      </c>
      <c r="BG399" s="234">
        <f>IF(N399="zákl. přenesená",J399,0)</f>
        <v>0</v>
      </c>
      <c r="BH399" s="234">
        <f>IF(N399="sníž. přenesená",J399,0)</f>
        <v>0</v>
      </c>
      <c r="BI399" s="234">
        <f>IF(N399="nulová",J399,0)</f>
        <v>0</v>
      </c>
      <c r="BJ399" s="24" t="s">
        <v>88</v>
      </c>
      <c r="BK399" s="234">
        <f>ROUND(I399*H399,2)</f>
        <v>0</v>
      </c>
      <c r="BL399" s="24" t="s">
        <v>169</v>
      </c>
      <c r="BM399" s="24" t="s">
        <v>557</v>
      </c>
    </row>
    <row r="400" s="1" customFormat="1">
      <c r="B400" s="47"/>
      <c r="C400" s="75"/>
      <c r="D400" s="235" t="s">
        <v>171</v>
      </c>
      <c r="E400" s="75"/>
      <c r="F400" s="236" t="s">
        <v>558</v>
      </c>
      <c r="G400" s="75"/>
      <c r="H400" s="75"/>
      <c r="I400" s="193"/>
      <c r="J400" s="75"/>
      <c r="K400" s="75"/>
      <c r="L400" s="73"/>
      <c r="M400" s="237"/>
      <c r="N400" s="48"/>
      <c r="O400" s="48"/>
      <c r="P400" s="48"/>
      <c r="Q400" s="48"/>
      <c r="R400" s="48"/>
      <c r="S400" s="48"/>
      <c r="T400" s="96"/>
      <c r="AT400" s="24" t="s">
        <v>171</v>
      </c>
      <c r="AU400" s="24" t="s">
        <v>90</v>
      </c>
    </row>
    <row r="401" s="11" customFormat="1">
      <c r="B401" s="238"/>
      <c r="C401" s="239"/>
      <c r="D401" s="235" t="s">
        <v>173</v>
      </c>
      <c r="E401" s="240" t="s">
        <v>37</v>
      </c>
      <c r="F401" s="241" t="s">
        <v>221</v>
      </c>
      <c r="G401" s="239"/>
      <c r="H401" s="242">
        <v>419</v>
      </c>
      <c r="I401" s="243"/>
      <c r="J401" s="239"/>
      <c r="K401" s="239"/>
      <c r="L401" s="244"/>
      <c r="M401" s="245"/>
      <c r="N401" s="246"/>
      <c r="O401" s="246"/>
      <c r="P401" s="246"/>
      <c r="Q401" s="246"/>
      <c r="R401" s="246"/>
      <c r="S401" s="246"/>
      <c r="T401" s="247"/>
      <c r="AT401" s="248" t="s">
        <v>173</v>
      </c>
      <c r="AU401" s="248" t="s">
        <v>90</v>
      </c>
      <c r="AV401" s="11" t="s">
        <v>90</v>
      </c>
      <c r="AW401" s="11" t="s">
        <v>43</v>
      </c>
      <c r="AX401" s="11" t="s">
        <v>80</v>
      </c>
      <c r="AY401" s="248" t="s">
        <v>162</v>
      </c>
    </row>
    <row r="402" s="11" customFormat="1">
      <c r="B402" s="238"/>
      <c r="C402" s="239"/>
      <c r="D402" s="235" t="s">
        <v>173</v>
      </c>
      <c r="E402" s="240" t="s">
        <v>37</v>
      </c>
      <c r="F402" s="241" t="s">
        <v>175</v>
      </c>
      <c r="G402" s="239"/>
      <c r="H402" s="242">
        <v>1.8</v>
      </c>
      <c r="I402" s="243"/>
      <c r="J402" s="239"/>
      <c r="K402" s="239"/>
      <c r="L402" s="244"/>
      <c r="M402" s="245"/>
      <c r="N402" s="246"/>
      <c r="O402" s="246"/>
      <c r="P402" s="246"/>
      <c r="Q402" s="246"/>
      <c r="R402" s="246"/>
      <c r="S402" s="246"/>
      <c r="T402" s="247"/>
      <c r="AT402" s="248" t="s">
        <v>173</v>
      </c>
      <c r="AU402" s="248" t="s">
        <v>90</v>
      </c>
      <c r="AV402" s="11" t="s">
        <v>90</v>
      </c>
      <c r="AW402" s="11" t="s">
        <v>43</v>
      </c>
      <c r="AX402" s="11" t="s">
        <v>80</v>
      </c>
      <c r="AY402" s="248" t="s">
        <v>162</v>
      </c>
    </row>
    <row r="403" s="11" customFormat="1">
      <c r="B403" s="238"/>
      <c r="C403" s="239"/>
      <c r="D403" s="235" t="s">
        <v>173</v>
      </c>
      <c r="E403" s="240" t="s">
        <v>37</v>
      </c>
      <c r="F403" s="241" t="s">
        <v>176</v>
      </c>
      <c r="G403" s="239"/>
      <c r="H403" s="242">
        <v>1.8</v>
      </c>
      <c r="I403" s="243"/>
      <c r="J403" s="239"/>
      <c r="K403" s="239"/>
      <c r="L403" s="244"/>
      <c r="M403" s="245"/>
      <c r="N403" s="246"/>
      <c r="O403" s="246"/>
      <c r="P403" s="246"/>
      <c r="Q403" s="246"/>
      <c r="R403" s="246"/>
      <c r="S403" s="246"/>
      <c r="T403" s="247"/>
      <c r="AT403" s="248" t="s">
        <v>173</v>
      </c>
      <c r="AU403" s="248" t="s">
        <v>90</v>
      </c>
      <c r="AV403" s="11" t="s">
        <v>90</v>
      </c>
      <c r="AW403" s="11" t="s">
        <v>43</v>
      </c>
      <c r="AX403" s="11" t="s">
        <v>80</v>
      </c>
      <c r="AY403" s="248" t="s">
        <v>162</v>
      </c>
    </row>
    <row r="404" s="11" customFormat="1">
      <c r="B404" s="238"/>
      <c r="C404" s="239"/>
      <c r="D404" s="235" t="s">
        <v>173</v>
      </c>
      <c r="E404" s="240" t="s">
        <v>37</v>
      </c>
      <c r="F404" s="241" t="s">
        <v>177</v>
      </c>
      <c r="G404" s="239"/>
      <c r="H404" s="242">
        <v>1.8</v>
      </c>
      <c r="I404" s="243"/>
      <c r="J404" s="239"/>
      <c r="K404" s="239"/>
      <c r="L404" s="244"/>
      <c r="M404" s="245"/>
      <c r="N404" s="246"/>
      <c r="O404" s="246"/>
      <c r="P404" s="246"/>
      <c r="Q404" s="246"/>
      <c r="R404" s="246"/>
      <c r="S404" s="246"/>
      <c r="T404" s="247"/>
      <c r="AT404" s="248" t="s">
        <v>173</v>
      </c>
      <c r="AU404" s="248" t="s">
        <v>90</v>
      </c>
      <c r="AV404" s="11" t="s">
        <v>90</v>
      </c>
      <c r="AW404" s="11" t="s">
        <v>43</v>
      </c>
      <c r="AX404" s="11" t="s">
        <v>80</v>
      </c>
      <c r="AY404" s="248" t="s">
        <v>162</v>
      </c>
    </row>
    <row r="405" s="11" customFormat="1">
      <c r="B405" s="238"/>
      <c r="C405" s="239"/>
      <c r="D405" s="235" t="s">
        <v>173</v>
      </c>
      <c r="E405" s="240" t="s">
        <v>37</v>
      </c>
      <c r="F405" s="241" t="s">
        <v>178</v>
      </c>
      <c r="G405" s="239"/>
      <c r="H405" s="242">
        <v>1.8</v>
      </c>
      <c r="I405" s="243"/>
      <c r="J405" s="239"/>
      <c r="K405" s="239"/>
      <c r="L405" s="244"/>
      <c r="M405" s="245"/>
      <c r="N405" s="246"/>
      <c r="O405" s="246"/>
      <c r="P405" s="246"/>
      <c r="Q405" s="246"/>
      <c r="R405" s="246"/>
      <c r="S405" s="246"/>
      <c r="T405" s="247"/>
      <c r="AT405" s="248" t="s">
        <v>173</v>
      </c>
      <c r="AU405" s="248" t="s">
        <v>90</v>
      </c>
      <c r="AV405" s="11" t="s">
        <v>90</v>
      </c>
      <c r="AW405" s="11" t="s">
        <v>43</v>
      </c>
      <c r="AX405" s="11" t="s">
        <v>80</v>
      </c>
      <c r="AY405" s="248" t="s">
        <v>162</v>
      </c>
    </row>
    <row r="406" s="11" customFormat="1">
      <c r="B406" s="238"/>
      <c r="C406" s="239"/>
      <c r="D406" s="235" t="s">
        <v>173</v>
      </c>
      <c r="E406" s="240" t="s">
        <v>37</v>
      </c>
      <c r="F406" s="241" t="s">
        <v>179</v>
      </c>
      <c r="G406" s="239"/>
      <c r="H406" s="242">
        <v>2.8999999999999999</v>
      </c>
      <c r="I406" s="243"/>
      <c r="J406" s="239"/>
      <c r="K406" s="239"/>
      <c r="L406" s="244"/>
      <c r="M406" s="245"/>
      <c r="N406" s="246"/>
      <c r="O406" s="246"/>
      <c r="P406" s="246"/>
      <c r="Q406" s="246"/>
      <c r="R406" s="246"/>
      <c r="S406" s="246"/>
      <c r="T406" s="247"/>
      <c r="AT406" s="248" t="s">
        <v>173</v>
      </c>
      <c r="AU406" s="248" t="s">
        <v>90</v>
      </c>
      <c r="AV406" s="11" t="s">
        <v>90</v>
      </c>
      <c r="AW406" s="11" t="s">
        <v>43</v>
      </c>
      <c r="AX406" s="11" t="s">
        <v>80</v>
      </c>
      <c r="AY406" s="248" t="s">
        <v>162</v>
      </c>
    </row>
    <row r="407" s="12" customFormat="1">
      <c r="B407" s="249"/>
      <c r="C407" s="250"/>
      <c r="D407" s="235" t="s">
        <v>173</v>
      </c>
      <c r="E407" s="251" t="s">
        <v>37</v>
      </c>
      <c r="F407" s="252" t="s">
        <v>180</v>
      </c>
      <c r="G407" s="250"/>
      <c r="H407" s="253">
        <v>429.10000000000002</v>
      </c>
      <c r="I407" s="254"/>
      <c r="J407" s="250"/>
      <c r="K407" s="250"/>
      <c r="L407" s="255"/>
      <c r="M407" s="256"/>
      <c r="N407" s="257"/>
      <c r="O407" s="257"/>
      <c r="P407" s="257"/>
      <c r="Q407" s="257"/>
      <c r="R407" s="257"/>
      <c r="S407" s="257"/>
      <c r="T407" s="258"/>
      <c r="AT407" s="259" t="s">
        <v>173</v>
      </c>
      <c r="AU407" s="259" t="s">
        <v>90</v>
      </c>
      <c r="AV407" s="12" t="s">
        <v>169</v>
      </c>
      <c r="AW407" s="12" t="s">
        <v>43</v>
      </c>
      <c r="AX407" s="12" t="s">
        <v>88</v>
      </c>
      <c r="AY407" s="259" t="s">
        <v>162</v>
      </c>
    </row>
    <row r="408" s="1" customFormat="1" ht="16.5" customHeight="1">
      <c r="B408" s="47"/>
      <c r="C408" s="223" t="s">
        <v>559</v>
      </c>
      <c r="D408" s="223" t="s">
        <v>164</v>
      </c>
      <c r="E408" s="224" t="s">
        <v>560</v>
      </c>
      <c r="F408" s="225" t="s">
        <v>561</v>
      </c>
      <c r="G408" s="226" t="s">
        <v>167</v>
      </c>
      <c r="H408" s="227">
        <v>10.560000000000001</v>
      </c>
      <c r="I408" s="228"/>
      <c r="J408" s="229">
        <f>ROUND(I408*H408,2)</f>
        <v>0</v>
      </c>
      <c r="K408" s="225" t="s">
        <v>168</v>
      </c>
      <c r="L408" s="73"/>
      <c r="M408" s="230" t="s">
        <v>37</v>
      </c>
      <c r="N408" s="231" t="s">
        <v>51</v>
      </c>
      <c r="O408" s="48"/>
      <c r="P408" s="232">
        <f>O408*H408</f>
        <v>0</v>
      </c>
      <c r="Q408" s="232">
        <v>0</v>
      </c>
      <c r="R408" s="232">
        <f>Q408*H408</f>
        <v>0</v>
      </c>
      <c r="S408" s="232">
        <v>0</v>
      </c>
      <c r="T408" s="233">
        <f>S408*H408</f>
        <v>0</v>
      </c>
      <c r="AR408" s="24" t="s">
        <v>169</v>
      </c>
      <c r="AT408" s="24" t="s">
        <v>164</v>
      </c>
      <c r="AU408" s="24" t="s">
        <v>90</v>
      </c>
      <c r="AY408" s="24" t="s">
        <v>162</v>
      </c>
      <c r="BE408" s="234">
        <f>IF(N408="základní",J408,0)</f>
        <v>0</v>
      </c>
      <c r="BF408" s="234">
        <f>IF(N408="snížená",J408,0)</f>
        <v>0</v>
      </c>
      <c r="BG408" s="234">
        <f>IF(N408="zákl. přenesená",J408,0)</f>
        <v>0</v>
      </c>
      <c r="BH408" s="234">
        <f>IF(N408="sníž. přenesená",J408,0)</f>
        <v>0</v>
      </c>
      <c r="BI408" s="234">
        <f>IF(N408="nulová",J408,0)</f>
        <v>0</v>
      </c>
      <c r="BJ408" s="24" t="s">
        <v>88</v>
      </c>
      <c r="BK408" s="234">
        <f>ROUND(I408*H408,2)</f>
        <v>0</v>
      </c>
      <c r="BL408" s="24" t="s">
        <v>169</v>
      </c>
      <c r="BM408" s="24" t="s">
        <v>562</v>
      </c>
    </row>
    <row r="409" s="1" customFormat="1">
      <c r="B409" s="47"/>
      <c r="C409" s="75"/>
      <c r="D409" s="235" t="s">
        <v>171</v>
      </c>
      <c r="E409" s="75"/>
      <c r="F409" s="236" t="s">
        <v>563</v>
      </c>
      <c r="G409" s="75"/>
      <c r="H409" s="75"/>
      <c r="I409" s="193"/>
      <c r="J409" s="75"/>
      <c r="K409" s="75"/>
      <c r="L409" s="73"/>
      <c r="M409" s="237"/>
      <c r="N409" s="48"/>
      <c r="O409" s="48"/>
      <c r="P409" s="48"/>
      <c r="Q409" s="48"/>
      <c r="R409" s="48"/>
      <c r="S409" s="48"/>
      <c r="T409" s="96"/>
      <c r="AT409" s="24" t="s">
        <v>171</v>
      </c>
      <c r="AU409" s="24" t="s">
        <v>90</v>
      </c>
    </row>
    <row r="410" s="11" customFormat="1">
      <c r="B410" s="238"/>
      <c r="C410" s="239"/>
      <c r="D410" s="235" t="s">
        <v>173</v>
      </c>
      <c r="E410" s="240" t="s">
        <v>37</v>
      </c>
      <c r="F410" s="241" t="s">
        <v>460</v>
      </c>
      <c r="G410" s="239"/>
      <c r="H410" s="242">
        <v>9.1199999999999992</v>
      </c>
      <c r="I410" s="243"/>
      <c r="J410" s="239"/>
      <c r="K410" s="239"/>
      <c r="L410" s="244"/>
      <c r="M410" s="245"/>
      <c r="N410" s="246"/>
      <c r="O410" s="246"/>
      <c r="P410" s="246"/>
      <c r="Q410" s="246"/>
      <c r="R410" s="246"/>
      <c r="S410" s="246"/>
      <c r="T410" s="247"/>
      <c r="AT410" s="248" t="s">
        <v>173</v>
      </c>
      <c r="AU410" s="248" t="s">
        <v>90</v>
      </c>
      <c r="AV410" s="11" t="s">
        <v>90</v>
      </c>
      <c r="AW410" s="11" t="s">
        <v>43</v>
      </c>
      <c r="AX410" s="11" t="s">
        <v>80</v>
      </c>
      <c r="AY410" s="248" t="s">
        <v>162</v>
      </c>
    </row>
    <row r="411" s="11" customFormat="1">
      <c r="B411" s="238"/>
      <c r="C411" s="239"/>
      <c r="D411" s="235" t="s">
        <v>173</v>
      </c>
      <c r="E411" s="240" t="s">
        <v>37</v>
      </c>
      <c r="F411" s="241" t="s">
        <v>564</v>
      </c>
      <c r="G411" s="239"/>
      <c r="H411" s="242">
        <v>1.44</v>
      </c>
      <c r="I411" s="243"/>
      <c r="J411" s="239"/>
      <c r="K411" s="239"/>
      <c r="L411" s="244"/>
      <c r="M411" s="245"/>
      <c r="N411" s="246"/>
      <c r="O411" s="246"/>
      <c r="P411" s="246"/>
      <c r="Q411" s="246"/>
      <c r="R411" s="246"/>
      <c r="S411" s="246"/>
      <c r="T411" s="247"/>
      <c r="AT411" s="248" t="s">
        <v>173</v>
      </c>
      <c r="AU411" s="248" t="s">
        <v>90</v>
      </c>
      <c r="AV411" s="11" t="s">
        <v>90</v>
      </c>
      <c r="AW411" s="11" t="s">
        <v>43</v>
      </c>
      <c r="AX411" s="11" t="s">
        <v>80</v>
      </c>
      <c r="AY411" s="248" t="s">
        <v>162</v>
      </c>
    </row>
    <row r="412" s="12" customFormat="1">
      <c r="B412" s="249"/>
      <c r="C412" s="250"/>
      <c r="D412" s="235" t="s">
        <v>173</v>
      </c>
      <c r="E412" s="251" t="s">
        <v>37</v>
      </c>
      <c r="F412" s="252" t="s">
        <v>180</v>
      </c>
      <c r="G412" s="250"/>
      <c r="H412" s="253">
        <v>10.560000000000001</v>
      </c>
      <c r="I412" s="254"/>
      <c r="J412" s="250"/>
      <c r="K412" s="250"/>
      <c r="L412" s="255"/>
      <c r="M412" s="256"/>
      <c r="N412" s="257"/>
      <c r="O412" s="257"/>
      <c r="P412" s="257"/>
      <c r="Q412" s="257"/>
      <c r="R412" s="257"/>
      <c r="S412" s="257"/>
      <c r="T412" s="258"/>
      <c r="AT412" s="259" t="s">
        <v>173</v>
      </c>
      <c r="AU412" s="259" t="s">
        <v>90</v>
      </c>
      <c r="AV412" s="12" t="s">
        <v>169</v>
      </c>
      <c r="AW412" s="12" t="s">
        <v>43</v>
      </c>
      <c r="AX412" s="12" t="s">
        <v>88</v>
      </c>
      <c r="AY412" s="259" t="s">
        <v>162</v>
      </c>
    </row>
    <row r="413" s="1" customFormat="1" ht="16.5" customHeight="1">
      <c r="B413" s="47"/>
      <c r="C413" s="223" t="s">
        <v>565</v>
      </c>
      <c r="D413" s="223" t="s">
        <v>164</v>
      </c>
      <c r="E413" s="224" t="s">
        <v>566</v>
      </c>
      <c r="F413" s="225" t="s">
        <v>567</v>
      </c>
      <c r="G413" s="226" t="s">
        <v>167</v>
      </c>
      <c r="H413" s="227">
        <v>10.560000000000001</v>
      </c>
      <c r="I413" s="228"/>
      <c r="J413" s="229">
        <f>ROUND(I413*H413,2)</f>
        <v>0</v>
      </c>
      <c r="K413" s="225" t="s">
        <v>168</v>
      </c>
      <c r="L413" s="73"/>
      <c r="M413" s="230" t="s">
        <v>37</v>
      </c>
      <c r="N413" s="231" t="s">
        <v>51</v>
      </c>
      <c r="O413" s="48"/>
      <c r="P413" s="232">
        <f>O413*H413</f>
        <v>0</v>
      </c>
      <c r="Q413" s="232">
        <v>0</v>
      </c>
      <c r="R413" s="232">
        <f>Q413*H413</f>
        <v>0</v>
      </c>
      <c r="S413" s="232">
        <v>0</v>
      </c>
      <c r="T413" s="233">
        <f>S413*H413</f>
        <v>0</v>
      </c>
      <c r="AR413" s="24" t="s">
        <v>169</v>
      </c>
      <c r="AT413" s="24" t="s">
        <v>164</v>
      </c>
      <c r="AU413" s="24" t="s">
        <v>90</v>
      </c>
      <c r="AY413" s="24" t="s">
        <v>162</v>
      </c>
      <c r="BE413" s="234">
        <f>IF(N413="základní",J413,0)</f>
        <v>0</v>
      </c>
      <c r="BF413" s="234">
        <f>IF(N413="snížená",J413,0)</f>
        <v>0</v>
      </c>
      <c r="BG413" s="234">
        <f>IF(N413="zákl. přenesená",J413,0)</f>
        <v>0</v>
      </c>
      <c r="BH413" s="234">
        <f>IF(N413="sníž. přenesená",J413,0)</f>
        <v>0</v>
      </c>
      <c r="BI413" s="234">
        <f>IF(N413="nulová",J413,0)</f>
        <v>0</v>
      </c>
      <c r="BJ413" s="24" t="s">
        <v>88</v>
      </c>
      <c r="BK413" s="234">
        <f>ROUND(I413*H413,2)</f>
        <v>0</v>
      </c>
      <c r="BL413" s="24" t="s">
        <v>169</v>
      </c>
      <c r="BM413" s="24" t="s">
        <v>568</v>
      </c>
    </row>
    <row r="414" s="1" customFormat="1">
      <c r="B414" s="47"/>
      <c r="C414" s="75"/>
      <c r="D414" s="235" t="s">
        <v>171</v>
      </c>
      <c r="E414" s="75"/>
      <c r="F414" s="236" t="s">
        <v>563</v>
      </c>
      <c r="G414" s="75"/>
      <c r="H414" s="75"/>
      <c r="I414" s="193"/>
      <c r="J414" s="75"/>
      <c r="K414" s="75"/>
      <c r="L414" s="73"/>
      <c r="M414" s="237"/>
      <c r="N414" s="48"/>
      <c r="O414" s="48"/>
      <c r="P414" s="48"/>
      <c r="Q414" s="48"/>
      <c r="R414" s="48"/>
      <c r="S414" s="48"/>
      <c r="T414" s="96"/>
      <c r="AT414" s="24" t="s">
        <v>171</v>
      </c>
      <c r="AU414" s="24" t="s">
        <v>90</v>
      </c>
    </row>
    <row r="415" s="11" customFormat="1">
      <c r="B415" s="238"/>
      <c r="C415" s="239"/>
      <c r="D415" s="235" t="s">
        <v>173</v>
      </c>
      <c r="E415" s="240" t="s">
        <v>37</v>
      </c>
      <c r="F415" s="241" t="s">
        <v>460</v>
      </c>
      <c r="G415" s="239"/>
      <c r="H415" s="242">
        <v>9.1199999999999992</v>
      </c>
      <c r="I415" s="243"/>
      <c r="J415" s="239"/>
      <c r="K415" s="239"/>
      <c r="L415" s="244"/>
      <c r="M415" s="245"/>
      <c r="N415" s="246"/>
      <c r="O415" s="246"/>
      <c r="P415" s="246"/>
      <c r="Q415" s="246"/>
      <c r="R415" s="246"/>
      <c r="S415" s="246"/>
      <c r="T415" s="247"/>
      <c r="AT415" s="248" t="s">
        <v>173</v>
      </c>
      <c r="AU415" s="248" t="s">
        <v>90</v>
      </c>
      <c r="AV415" s="11" t="s">
        <v>90</v>
      </c>
      <c r="AW415" s="11" t="s">
        <v>43</v>
      </c>
      <c r="AX415" s="11" t="s">
        <v>80</v>
      </c>
      <c r="AY415" s="248" t="s">
        <v>162</v>
      </c>
    </row>
    <row r="416" s="11" customFormat="1">
      <c r="B416" s="238"/>
      <c r="C416" s="239"/>
      <c r="D416" s="235" t="s">
        <v>173</v>
      </c>
      <c r="E416" s="240" t="s">
        <v>37</v>
      </c>
      <c r="F416" s="241" t="s">
        <v>564</v>
      </c>
      <c r="G416" s="239"/>
      <c r="H416" s="242">
        <v>1.44</v>
      </c>
      <c r="I416" s="243"/>
      <c r="J416" s="239"/>
      <c r="K416" s="239"/>
      <c r="L416" s="244"/>
      <c r="M416" s="245"/>
      <c r="N416" s="246"/>
      <c r="O416" s="246"/>
      <c r="P416" s="246"/>
      <c r="Q416" s="246"/>
      <c r="R416" s="246"/>
      <c r="S416" s="246"/>
      <c r="T416" s="247"/>
      <c r="AT416" s="248" t="s">
        <v>173</v>
      </c>
      <c r="AU416" s="248" t="s">
        <v>90</v>
      </c>
      <c r="AV416" s="11" t="s">
        <v>90</v>
      </c>
      <c r="AW416" s="11" t="s">
        <v>43</v>
      </c>
      <c r="AX416" s="11" t="s">
        <v>80</v>
      </c>
      <c r="AY416" s="248" t="s">
        <v>162</v>
      </c>
    </row>
    <row r="417" s="12" customFormat="1">
      <c r="B417" s="249"/>
      <c r="C417" s="250"/>
      <c r="D417" s="235" t="s">
        <v>173</v>
      </c>
      <c r="E417" s="251" t="s">
        <v>37</v>
      </c>
      <c r="F417" s="252" t="s">
        <v>180</v>
      </c>
      <c r="G417" s="250"/>
      <c r="H417" s="253">
        <v>10.560000000000001</v>
      </c>
      <c r="I417" s="254"/>
      <c r="J417" s="250"/>
      <c r="K417" s="250"/>
      <c r="L417" s="255"/>
      <c r="M417" s="256"/>
      <c r="N417" s="257"/>
      <c r="O417" s="257"/>
      <c r="P417" s="257"/>
      <c r="Q417" s="257"/>
      <c r="R417" s="257"/>
      <c r="S417" s="257"/>
      <c r="T417" s="258"/>
      <c r="AT417" s="259" t="s">
        <v>173</v>
      </c>
      <c r="AU417" s="259" t="s">
        <v>90</v>
      </c>
      <c r="AV417" s="12" t="s">
        <v>169</v>
      </c>
      <c r="AW417" s="12" t="s">
        <v>43</v>
      </c>
      <c r="AX417" s="12" t="s">
        <v>88</v>
      </c>
      <c r="AY417" s="259" t="s">
        <v>162</v>
      </c>
    </row>
    <row r="418" s="10" customFormat="1" ht="29.88" customHeight="1">
      <c r="B418" s="207"/>
      <c r="C418" s="208"/>
      <c r="D418" s="209" t="s">
        <v>79</v>
      </c>
      <c r="E418" s="221" t="s">
        <v>569</v>
      </c>
      <c r="F418" s="221" t="s">
        <v>570</v>
      </c>
      <c r="G418" s="208"/>
      <c r="H418" s="208"/>
      <c r="I418" s="211"/>
      <c r="J418" s="222">
        <f>BK418</f>
        <v>0</v>
      </c>
      <c r="K418" s="208"/>
      <c r="L418" s="213"/>
      <c r="M418" s="214"/>
      <c r="N418" s="215"/>
      <c r="O418" s="215"/>
      <c r="P418" s="216">
        <f>SUM(P419:P434)</f>
        <v>0</v>
      </c>
      <c r="Q418" s="215"/>
      <c r="R418" s="216">
        <f>SUM(R419:R434)</f>
        <v>0</v>
      </c>
      <c r="S418" s="215"/>
      <c r="T418" s="217">
        <f>SUM(T419:T434)</f>
        <v>0</v>
      </c>
      <c r="AR418" s="218" t="s">
        <v>88</v>
      </c>
      <c r="AT418" s="219" t="s">
        <v>79</v>
      </c>
      <c r="AU418" s="219" t="s">
        <v>88</v>
      </c>
      <c r="AY418" s="218" t="s">
        <v>162</v>
      </c>
      <c r="BK418" s="220">
        <f>SUM(BK419:BK434)</f>
        <v>0</v>
      </c>
    </row>
    <row r="419" s="1" customFormat="1" ht="25.5" customHeight="1">
      <c r="B419" s="47"/>
      <c r="C419" s="223" t="s">
        <v>571</v>
      </c>
      <c r="D419" s="223" t="s">
        <v>164</v>
      </c>
      <c r="E419" s="224" t="s">
        <v>572</v>
      </c>
      <c r="F419" s="225" t="s">
        <v>573</v>
      </c>
      <c r="G419" s="226" t="s">
        <v>337</v>
      </c>
      <c r="H419" s="227">
        <v>347.87400000000002</v>
      </c>
      <c r="I419" s="228"/>
      <c r="J419" s="229">
        <f>ROUND(I419*H419,2)</f>
        <v>0</v>
      </c>
      <c r="K419" s="225" t="s">
        <v>168</v>
      </c>
      <c r="L419" s="73"/>
      <c r="M419" s="230" t="s">
        <v>37</v>
      </c>
      <c r="N419" s="231" t="s">
        <v>51</v>
      </c>
      <c r="O419" s="48"/>
      <c r="P419" s="232">
        <f>O419*H419</f>
        <v>0</v>
      </c>
      <c r="Q419" s="232">
        <v>0</v>
      </c>
      <c r="R419" s="232">
        <f>Q419*H419</f>
        <v>0</v>
      </c>
      <c r="S419" s="232">
        <v>0</v>
      </c>
      <c r="T419" s="233">
        <f>S419*H419</f>
        <v>0</v>
      </c>
      <c r="AR419" s="24" t="s">
        <v>169</v>
      </c>
      <c r="AT419" s="24" t="s">
        <v>164</v>
      </c>
      <c r="AU419" s="24" t="s">
        <v>90</v>
      </c>
      <c r="AY419" s="24" t="s">
        <v>162</v>
      </c>
      <c r="BE419" s="234">
        <f>IF(N419="základní",J419,0)</f>
        <v>0</v>
      </c>
      <c r="BF419" s="234">
        <f>IF(N419="snížená",J419,0)</f>
        <v>0</v>
      </c>
      <c r="BG419" s="234">
        <f>IF(N419="zákl. přenesená",J419,0)</f>
        <v>0</v>
      </c>
      <c r="BH419" s="234">
        <f>IF(N419="sníž. přenesená",J419,0)</f>
        <v>0</v>
      </c>
      <c r="BI419" s="234">
        <f>IF(N419="nulová",J419,0)</f>
        <v>0</v>
      </c>
      <c r="BJ419" s="24" t="s">
        <v>88</v>
      </c>
      <c r="BK419" s="234">
        <f>ROUND(I419*H419,2)</f>
        <v>0</v>
      </c>
      <c r="BL419" s="24" t="s">
        <v>169</v>
      </c>
      <c r="BM419" s="24" t="s">
        <v>574</v>
      </c>
    </row>
    <row r="420" s="1" customFormat="1">
      <c r="B420" s="47"/>
      <c r="C420" s="75"/>
      <c r="D420" s="235" t="s">
        <v>171</v>
      </c>
      <c r="E420" s="75"/>
      <c r="F420" s="236" t="s">
        <v>575</v>
      </c>
      <c r="G420" s="75"/>
      <c r="H420" s="75"/>
      <c r="I420" s="193"/>
      <c r="J420" s="75"/>
      <c r="K420" s="75"/>
      <c r="L420" s="73"/>
      <c r="M420" s="237"/>
      <c r="N420" s="48"/>
      <c r="O420" s="48"/>
      <c r="P420" s="48"/>
      <c r="Q420" s="48"/>
      <c r="R420" s="48"/>
      <c r="S420" s="48"/>
      <c r="T420" s="96"/>
      <c r="AT420" s="24" t="s">
        <v>171</v>
      </c>
      <c r="AU420" s="24" t="s">
        <v>90</v>
      </c>
    </row>
    <row r="421" s="1" customFormat="1" ht="25.5" customHeight="1">
      <c r="B421" s="47"/>
      <c r="C421" s="223" t="s">
        <v>576</v>
      </c>
      <c r="D421" s="223" t="s">
        <v>164</v>
      </c>
      <c r="E421" s="224" t="s">
        <v>577</v>
      </c>
      <c r="F421" s="225" t="s">
        <v>578</v>
      </c>
      <c r="G421" s="226" t="s">
        <v>337</v>
      </c>
      <c r="H421" s="227">
        <v>3130.866</v>
      </c>
      <c r="I421" s="228"/>
      <c r="J421" s="229">
        <f>ROUND(I421*H421,2)</f>
        <v>0</v>
      </c>
      <c r="K421" s="225" t="s">
        <v>168</v>
      </c>
      <c r="L421" s="73"/>
      <c r="M421" s="230" t="s">
        <v>37</v>
      </c>
      <c r="N421" s="231" t="s">
        <v>51</v>
      </c>
      <c r="O421" s="48"/>
      <c r="P421" s="232">
        <f>O421*H421</f>
        <v>0</v>
      </c>
      <c r="Q421" s="232">
        <v>0</v>
      </c>
      <c r="R421" s="232">
        <f>Q421*H421</f>
        <v>0</v>
      </c>
      <c r="S421" s="232">
        <v>0</v>
      </c>
      <c r="T421" s="233">
        <f>S421*H421</f>
        <v>0</v>
      </c>
      <c r="AR421" s="24" t="s">
        <v>169</v>
      </c>
      <c r="AT421" s="24" t="s">
        <v>164</v>
      </c>
      <c r="AU421" s="24" t="s">
        <v>90</v>
      </c>
      <c r="AY421" s="24" t="s">
        <v>162</v>
      </c>
      <c r="BE421" s="234">
        <f>IF(N421="základní",J421,0)</f>
        <v>0</v>
      </c>
      <c r="BF421" s="234">
        <f>IF(N421="snížená",J421,0)</f>
        <v>0</v>
      </c>
      <c r="BG421" s="234">
        <f>IF(N421="zákl. přenesená",J421,0)</f>
        <v>0</v>
      </c>
      <c r="BH421" s="234">
        <f>IF(N421="sníž. přenesená",J421,0)</f>
        <v>0</v>
      </c>
      <c r="BI421" s="234">
        <f>IF(N421="nulová",J421,0)</f>
        <v>0</v>
      </c>
      <c r="BJ421" s="24" t="s">
        <v>88</v>
      </c>
      <c r="BK421" s="234">
        <f>ROUND(I421*H421,2)</f>
        <v>0</v>
      </c>
      <c r="BL421" s="24" t="s">
        <v>169</v>
      </c>
      <c r="BM421" s="24" t="s">
        <v>579</v>
      </c>
    </row>
    <row r="422" s="1" customFormat="1">
      <c r="B422" s="47"/>
      <c r="C422" s="75"/>
      <c r="D422" s="235" t="s">
        <v>171</v>
      </c>
      <c r="E422" s="75"/>
      <c r="F422" s="236" t="s">
        <v>575</v>
      </c>
      <c r="G422" s="75"/>
      <c r="H422" s="75"/>
      <c r="I422" s="193"/>
      <c r="J422" s="75"/>
      <c r="K422" s="75"/>
      <c r="L422" s="73"/>
      <c r="M422" s="237"/>
      <c r="N422" s="48"/>
      <c r="O422" s="48"/>
      <c r="P422" s="48"/>
      <c r="Q422" s="48"/>
      <c r="R422" s="48"/>
      <c r="S422" s="48"/>
      <c r="T422" s="96"/>
      <c r="AT422" s="24" t="s">
        <v>171</v>
      </c>
      <c r="AU422" s="24" t="s">
        <v>90</v>
      </c>
    </row>
    <row r="423" s="11" customFormat="1">
      <c r="B423" s="238"/>
      <c r="C423" s="239"/>
      <c r="D423" s="235" t="s">
        <v>173</v>
      </c>
      <c r="E423" s="239"/>
      <c r="F423" s="241" t="s">
        <v>580</v>
      </c>
      <c r="G423" s="239"/>
      <c r="H423" s="242">
        <v>3130.866</v>
      </c>
      <c r="I423" s="243"/>
      <c r="J423" s="239"/>
      <c r="K423" s="239"/>
      <c r="L423" s="244"/>
      <c r="M423" s="245"/>
      <c r="N423" s="246"/>
      <c r="O423" s="246"/>
      <c r="P423" s="246"/>
      <c r="Q423" s="246"/>
      <c r="R423" s="246"/>
      <c r="S423" s="246"/>
      <c r="T423" s="247"/>
      <c r="AT423" s="248" t="s">
        <v>173</v>
      </c>
      <c r="AU423" s="248" t="s">
        <v>90</v>
      </c>
      <c r="AV423" s="11" t="s">
        <v>90</v>
      </c>
      <c r="AW423" s="11" t="s">
        <v>6</v>
      </c>
      <c r="AX423" s="11" t="s">
        <v>88</v>
      </c>
      <c r="AY423" s="248" t="s">
        <v>162</v>
      </c>
    </row>
    <row r="424" s="1" customFormat="1" ht="16.5" customHeight="1">
      <c r="B424" s="47"/>
      <c r="C424" s="223" t="s">
        <v>581</v>
      </c>
      <c r="D424" s="223" t="s">
        <v>164</v>
      </c>
      <c r="E424" s="224" t="s">
        <v>582</v>
      </c>
      <c r="F424" s="225" t="s">
        <v>583</v>
      </c>
      <c r="G424" s="226" t="s">
        <v>337</v>
      </c>
      <c r="H424" s="227">
        <v>347.87400000000002</v>
      </c>
      <c r="I424" s="228"/>
      <c r="J424" s="229">
        <f>ROUND(I424*H424,2)</f>
        <v>0</v>
      </c>
      <c r="K424" s="225" t="s">
        <v>168</v>
      </c>
      <c r="L424" s="73"/>
      <c r="M424" s="230" t="s">
        <v>37</v>
      </c>
      <c r="N424" s="231" t="s">
        <v>51</v>
      </c>
      <c r="O424" s="48"/>
      <c r="P424" s="232">
        <f>O424*H424</f>
        <v>0</v>
      </c>
      <c r="Q424" s="232">
        <v>0</v>
      </c>
      <c r="R424" s="232">
        <f>Q424*H424</f>
        <v>0</v>
      </c>
      <c r="S424" s="232">
        <v>0</v>
      </c>
      <c r="T424" s="233">
        <f>S424*H424</f>
        <v>0</v>
      </c>
      <c r="AR424" s="24" t="s">
        <v>169</v>
      </c>
      <c r="AT424" s="24" t="s">
        <v>164</v>
      </c>
      <c r="AU424" s="24" t="s">
        <v>90</v>
      </c>
      <c r="AY424" s="24" t="s">
        <v>162</v>
      </c>
      <c r="BE424" s="234">
        <f>IF(N424="základní",J424,0)</f>
        <v>0</v>
      </c>
      <c r="BF424" s="234">
        <f>IF(N424="snížená",J424,0)</f>
        <v>0</v>
      </c>
      <c r="BG424" s="234">
        <f>IF(N424="zákl. přenesená",J424,0)</f>
        <v>0</v>
      </c>
      <c r="BH424" s="234">
        <f>IF(N424="sníž. přenesená",J424,0)</f>
        <v>0</v>
      </c>
      <c r="BI424" s="234">
        <f>IF(N424="nulová",J424,0)</f>
        <v>0</v>
      </c>
      <c r="BJ424" s="24" t="s">
        <v>88</v>
      </c>
      <c r="BK424" s="234">
        <f>ROUND(I424*H424,2)</f>
        <v>0</v>
      </c>
      <c r="BL424" s="24" t="s">
        <v>169</v>
      </c>
      <c r="BM424" s="24" t="s">
        <v>584</v>
      </c>
    </row>
    <row r="425" s="1" customFormat="1">
      <c r="B425" s="47"/>
      <c r="C425" s="75"/>
      <c r="D425" s="235" t="s">
        <v>171</v>
      </c>
      <c r="E425" s="75"/>
      <c r="F425" s="236" t="s">
        <v>585</v>
      </c>
      <c r="G425" s="75"/>
      <c r="H425" s="75"/>
      <c r="I425" s="193"/>
      <c r="J425" s="75"/>
      <c r="K425" s="75"/>
      <c r="L425" s="73"/>
      <c r="M425" s="237"/>
      <c r="N425" s="48"/>
      <c r="O425" s="48"/>
      <c r="P425" s="48"/>
      <c r="Q425" s="48"/>
      <c r="R425" s="48"/>
      <c r="S425" s="48"/>
      <c r="T425" s="96"/>
      <c r="AT425" s="24" t="s">
        <v>171</v>
      </c>
      <c r="AU425" s="24" t="s">
        <v>90</v>
      </c>
    </row>
    <row r="426" s="1" customFormat="1" ht="16.5" customHeight="1">
      <c r="B426" s="47"/>
      <c r="C426" s="223" t="s">
        <v>586</v>
      </c>
      <c r="D426" s="223" t="s">
        <v>164</v>
      </c>
      <c r="E426" s="224" t="s">
        <v>587</v>
      </c>
      <c r="F426" s="225" t="s">
        <v>588</v>
      </c>
      <c r="G426" s="226" t="s">
        <v>337</v>
      </c>
      <c r="H426" s="227">
        <v>102.481</v>
      </c>
      <c r="I426" s="228"/>
      <c r="J426" s="229">
        <f>ROUND(I426*H426,2)</f>
        <v>0</v>
      </c>
      <c r="K426" s="225" t="s">
        <v>168</v>
      </c>
      <c r="L426" s="73"/>
      <c r="M426" s="230" t="s">
        <v>37</v>
      </c>
      <c r="N426" s="231" t="s">
        <v>51</v>
      </c>
      <c r="O426" s="48"/>
      <c r="P426" s="232">
        <f>O426*H426</f>
        <v>0</v>
      </c>
      <c r="Q426" s="232">
        <v>0</v>
      </c>
      <c r="R426" s="232">
        <f>Q426*H426</f>
        <v>0</v>
      </c>
      <c r="S426" s="232">
        <v>0</v>
      </c>
      <c r="T426" s="233">
        <f>S426*H426</f>
        <v>0</v>
      </c>
      <c r="AR426" s="24" t="s">
        <v>169</v>
      </c>
      <c r="AT426" s="24" t="s">
        <v>164</v>
      </c>
      <c r="AU426" s="24" t="s">
        <v>90</v>
      </c>
      <c r="AY426" s="24" t="s">
        <v>162</v>
      </c>
      <c r="BE426" s="234">
        <f>IF(N426="základní",J426,0)</f>
        <v>0</v>
      </c>
      <c r="BF426" s="234">
        <f>IF(N426="snížená",J426,0)</f>
        <v>0</v>
      </c>
      <c r="BG426" s="234">
        <f>IF(N426="zákl. přenesená",J426,0)</f>
        <v>0</v>
      </c>
      <c r="BH426" s="234">
        <f>IF(N426="sníž. přenesená",J426,0)</f>
        <v>0</v>
      </c>
      <c r="BI426" s="234">
        <f>IF(N426="nulová",J426,0)</f>
        <v>0</v>
      </c>
      <c r="BJ426" s="24" t="s">
        <v>88</v>
      </c>
      <c r="BK426" s="234">
        <f>ROUND(I426*H426,2)</f>
        <v>0</v>
      </c>
      <c r="BL426" s="24" t="s">
        <v>169</v>
      </c>
      <c r="BM426" s="24" t="s">
        <v>589</v>
      </c>
    </row>
    <row r="427" s="1" customFormat="1">
      <c r="B427" s="47"/>
      <c r="C427" s="75"/>
      <c r="D427" s="235" t="s">
        <v>171</v>
      </c>
      <c r="E427" s="75"/>
      <c r="F427" s="236" t="s">
        <v>590</v>
      </c>
      <c r="G427" s="75"/>
      <c r="H427" s="75"/>
      <c r="I427" s="193"/>
      <c r="J427" s="75"/>
      <c r="K427" s="75"/>
      <c r="L427" s="73"/>
      <c r="M427" s="237"/>
      <c r="N427" s="48"/>
      <c r="O427" s="48"/>
      <c r="P427" s="48"/>
      <c r="Q427" s="48"/>
      <c r="R427" s="48"/>
      <c r="S427" s="48"/>
      <c r="T427" s="96"/>
      <c r="AT427" s="24" t="s">
        <v>171</v>
      </c>
      <c r="AU427" s="24" t="s">
        <v>90</v>
      </c>
    </row>
    <row r="428" s="11" customFormat="1">
      <c r="B428" s="238"/>
      <c r="C428" s="239"/>
      <c r="D428" s="235" t="s">
        <v>173</v>
      </c>
      <c r="E428" s="240" t="s">
        <v>37</v>
      </c>
      <c r="F428" s="241" t="s">
        <v>591</v>
      </c>
      <c r="G428" s="239"/>
      <c r="H428" s="242">
        <v>102.481</v>
      </c>
      <c r="I428" s="243"/>
      <c r="J428" s="239"/>
      <c r="K428" s="239"/>
      <c r="L428" s="244"/>
      <c r="M428" s="245"/>
      <c r="N428" s="246"/>
      <c r="O428" s="246"/>
      <c r="P428" s="246"/>
      <c r="Q428" s="246"/>
      <c r="R428" s="246"/>
      <c r="S428" s="246"/>
      <c r="T428" s="247"/>
      <c r="AT428" s="248" t="s">
        <v>173</v>
      </c>
      <c r="AU428" s="248" t="s">
        <v>90</v>
      </c>
      <c r="AV428" s="11" t="s">
        <v>90</v>
      </c>
      <c r="AW428" s="11" t="s">
        <v>43</v>
      </c>
      <c r="AX428" s="11" t="s">
        <v>88</v>
      </c>
      <c r="AY428" s="248" t="s">
        <v>162</v>
      </c>
    </row>
    <row r="429" s="1" customFormat="1" ht="25.5" customHeight="1">
      <c r="B429" s="47"/>
      <c r="C429" s="223" t="s">
        <v>592</v>
      </c>
      <c r="D429" s="223" t="s">
        <v>164</v>
      </c>
      <c r="E429" s="224" t="s">
        <v>593</v>
      </c>
      <c r="F429" s="225" t="s">
        <v>594</v>
      </c>
      <c r="G429" s="226" t="s">
        <v>337</v>
      </c>
      <c r="H429" s="227">
        <v>105.842</v>
      </c>
      <c r="I429" s="228"/>
      <c r="J429" s="229">
        <f>ROUND(I429*H429,2)</f>
        <v>0</v>
      </c>
      <c r="K429" s="225" t="s">
        <v>168</v>
      </c>
      <c r="L429" s="73"/>
      <c r="M429" s="230" t="s">
        <v>37</v>
      </c>
      <c r="N429" s="231" t="s">
        <v>51</v>
      </c>
      <c r="O429" s="48"/>
      <c r="P429" s="232">
        <f>O429*H429</f>
        <v>0</v>
      </c>
      <c r="Q429" s="232">
        <v>0</v>
      </c>
      <c r="R429" s="232">
        <f>Q429*H429</f>
        <v>0</v>
      </c>
      <c r="S429" s="232">
        <v>0</v>
      </c>
      <c r="T429" s="233">
        <f>S429*H429</f>
        <v>0</v>
      </c>
      <c r="AR429" s="24" t="s">
        <v>169</v>
      </c>
      <c r="AT429" s="24" t="s">
        <v>164</v>
      </c>
      <c r="AU429" s="24" t="s">
        <v>90</v>
      </c>
      <c r="AY429" s="24" t="s">
        <v>162</v>
      </c>
      <c r="BE429" s="234">
        <f>IF(N429="základní",J429,0)</f>
        <v>0</v>
      </c>
      <c r="BF429" s="234">
        <f>IF(N429="snížená",J429,0)</f>
        <v>0</v>
      </c>
      <c r="BG429" s="234">
        <f>IF(N429="zákl. přenesená",J429,0)</f>
        <v>0</v>
      </c>
      <c r="BH429" s="234">
        <f>IF(N429="sníž. přenesená",J429,0)</f>
        <v>0</v>
      </c>
      <c r="BI429" s="234">
        <f>IF(N429="nulová",J429,0)</f>
        <v>0</v>
      </c>
      <c r="BJ429" s="24" t="s">
        <v>88</v>
      </c>
      <c r="BK429" s="234">
        <f>ROUND(I429*H429,2)</f>
        <v>0</v>
      </c>
      <c r="BL429" s="24" t="s">
        <v>169</v>
      </c>
      <c r="BM429" s="24" t="s">
        <v>595</v>
      </c>
    </row>
    <row r="430" s="1" customFormat="1">
      <c r="B430" s="47"/>
      <c r="C430" s="75"/>
      <c r="D430" s="235" t="s">
        <v>171</v>
      </c>
      <c r="E430" s="75"/>
      <c r="F430" s="236" t="s">
        <v>590</v>
      </c>
      <c r="G430" s="75"/>
      <c r="H430" s="75"/>
      <c r="I430" s="193"/>
      <c r="J430" s="75"/>
      <c r="K430" s="75"/>
      <c r="L430" s="73"/>
      <c r="M430" s="237"/>
      <c r="N430" s="48"/>
      <c r="O430" s="48"/>
      <c r="P430" s="48"/>
      <c r="Q430" s="48"/>
      <c r="R430" s="48"/>
      <c r="S430" s="48"/>
      <c r="T430" s="96"/>
      <c r="AT430" s="24" t="s">
        <v>171</v>
      </c>
      <c r="AU430" s="24" t="s">
        <v>90</v>
      </c>
    </row>
    <row r="431" s="11" customFormat="1">
      <c r="B431" s="238"/>
      <c r="C431" s="239"/>
      <c r="D431" s="235" t="s">
        <v>173</v>
      </c>
      <c r="E431" s="240" t="s">
        <v>37</v>
      </c>
      <c r="F431" s="241" t="s">
        <v>596</v>
      </c>
      <c r="G431" s="239"/>
      <c r="H431" s="242">
        <v>105.842</v>
      </c>
      <c r="I431" s="243"/>
      <c r="J431" s="239"/>
      <c r="K431" s="239"/>
      <c r="L431" s="244"/>
      <c r="M431" s="245"/>
      <c r="N431" s="246"/>
      <c r="O431" s="246"/>
      <c r="P431" s="246"/>
      <c r="Q431" s="246"/>
      <c r="R431" s="246"/>
      <c r="S431" s="246"/>
      <c r="T431" s="247"/>
      <c r="AT431" s="248" t="s">
        <v>173</v>
      </c>
      <c r="AU431" s="248" t="s">
        <v>90</v>
      </c>
      <c r="AV431" s="11" t="s">
        <v>90</v>
      </c>
      <c r="AW431" s="11" t="s">
        <v>43</v>
      </c>
      <c r="AX431" s="11" t="s">
        <v>88</v>
      </c>
      <c r="AY431" s="248" t="s">
        <v>162</v>
      </c>
    </row>
    <row r="432" s="1" customFormat="1" ht="25.5" customHeight="1">
      <c r="B432" s="47"/>
      <c r="C432" s="223" t="s">
        <v>597</v>
      </c>
      <c r="D432" s="223" t="s">
        <v>164</v>
      </c>
      <c r="E432" s="224" t="s">
        <v>598</v>
      </c>
      <c r="F432" s="225" t="s">
        <v>599</v>
      </c>
      <c r="G432" s="226" t="s">
        <v>337</v>
      </c>
      <c r="H432" s="227">
        <v>139.51900000000001</v>
      </c>
      <c r="I432" s="228"/>
      <c r="J432" s="229">
        <f>ROUND(I432*H432,2)</f>
        <v>0</v>
      </c>
      <c r="K432" s="225" t="s">
        <v>168</v>
      </c>
      <c r="L432" s="73"/>
      <c r="M432" s="230" t="s">
        <v>37</v>
      </c>
      <c r="N432" s="231" t="s">
        <v>51</v>
      </c>
      <c r="O432" s="48"/>
      <c r="P432" s="232">
        <f>O432*H432</f>
        <v>0</v>
      </c>
      <c r="Q432" s="232">
        <v>0</v>
      </c>
      <c r="R432" s="232">
        <f>Q432*H432</f>
        <v>0</v>
      </c>
      <c r="S432" s="232">
        <v>0</v>
      </c>
      <c r="T432" s="233">
        <f>S432*H432</f>
        <v>0</v>
      </c>
      <c r="AR432" s="24" t="s">
        <v>169</v>
      </c>
      <c r="AT432" s="24" t="s">
        <v>164</v>
      </c>
      <c r="AU432" s="24" t="s">
        <v>90</v>
      </c>
      <c r="AY432" s="24" t="s">
        <v>162</v>
      </c>
      <c r="BE432" s="234">
        <f>IF(N432="základní",J432,0)</f>
        <v>0</v>
      </c>
      <c r="BF432" s="234">
        <f>IF(N432="snížená",J432,0)</f>
        <v>0</v>
      </c>
      <c r="BG432" s="234">
        <f>IF(N432="zákl. přenesená",J432,0)</f>
        <v>0</v>
      </c>
      <c r="BH432" s="234">
        <f>IF(N432="sníž. přenesená",J432,0)</f>
        <v>0</v>
      </c>
      <c r="BI432" s="234">
        <f>IF(N432="nulová",J432,0)</f>
        <v>0</v>
      </c>
      <c r="BJ432" s="24" t="s">
        <v>88</v>
      </c>
      <c r="BK432" s="234">
        <f>ROUND(I432*H432,2)</f>
        <v>0</v>
      </c>
      <c r="BL432" s="24" t="s">
        <v>169</v>
      </c>
      <c r="BM432" s="24" t="s">
        <v>600</v>
      </c>
    </row>
    <row r="433" s="1" customFormat="1">
      <c r="B433" s="47"/>
      <c r="C433" s="75"/>
      <c r="D433" s="235" t="s">
        <v>171</v>
      </c>
      <c r="E433" s="75"/>
      <c r="F433" s="236" t="s">
        <v>590</v>
      </c>
      <c r="G433" s="75"/>
      <c r="H433" s="75"/>
      <c r="I433" s="193"/>
      <c r="J433" s="75"/>
      <c r="K433" s="75"/>
      <c r="L433" s="73"/>
      <c r="M433" s="237"/>
      <c r="N433" s="48"/>
      <c r="O433" s="48"/>
      <c r="P433" s="48"/>
      <c r="Q433" s="48"/>
      <c r="R433" s="48"/>
      <c r="S433" s="48"/>
      <c r="T433" s="96"/>
      <c r="AT433" s="24" t="s">
        <v>171</v>
      </c>
      <c r="AU433" s="24" t="s">
        <v>90</v>
      </c>
    </row>
    <row r="434" s="11" customFormat="1">
      <c r="B434" s="238"/>
      <c r="C434" s="239"/>
      <c r="D434" s="235" t="s">
        <v>173</v>
      </c>
      <c r="E434" s="240" t="s">
        <v>37</v>
      </c>
      <c r="F434" s="241" t="s">
        <v>601</v>
      </c>
      <c r="G434" s="239"/>
      <c r="H434" s="242">
        <v>139.51900000000001</v>
      </c>
      <c r="I434" s="243"/>
      <c r="J434" s="239"/>
      <c r="K434" s="239"/>
      <c r="L434" s="244"/>
      <c r="M434" s="245"/>
      <c r="N434" s="246"/>
      <c r="O434" s="246"/>
      <c r="P434" s="246"/>
      <c r="Q434" s="246"/>
      <c r="R434" s="246"/>
      <c r="S434" s="246"/>
      <c r="T434" s="247"/>
      <c r="AT434" s="248" t="s">
        <v>173</v>
      </c>
      <c r="AU434" s="248" t="s">
        <v>90</v>
      </c>
      <c r="AV434" s="11" t="s">
        <v>90</v>
      </c>
      <c r="AW434" s="11" t="s">
        <v>43</v>
      </c>
      <c r="AX434" s="11" t="s">
        <v>88</v>
      </c>
      <c r="AY434" s="248" t="s">
        <v>162</v>
      </c>
    </row>
    <row r="435" s="10" customFormat="1" ht="29.88" customHeight="1">
      <c r="B435" s="207"/>
      <c r="C435" s="208"/>
      <c r="D435" s="209" t="s">
        <v>79</v>
      </c>
      <c r="E435" s="221" t="s">
        <v>602</v>
      </c>
      <c r="F435" s="221" t="s">
        <v>603</v>
      </c>
      <c r="G435" s="208"/>
      <c r="H435" s="208"/>
      <c r="I435" s="211"/>
      <c r="J435" s="222">
        <f>BK435</f>
        <v>0</v>
      </c>
      <c r="K435" s="208"/>
      <c r="L435" s="213"/>
      <c r="M435" s="214"/>
      <c r="N435" s="215"/>
      <c r="O435" s="215"/>
      <c r="P435" s="216">
        <f>SUM(P436:P437)</f>
        <v>0</v>
      </c>
      <c r="Q435" s="215"/>
      <c r="R435" s="216">
        <f>SUM(R436:R437)</f>
        <v>0</v>
      </c>
      <c r="S435" s="215"/>
      <c r="T435" s="217">
        <f>SUM(T436:T437)</f>
        <v>0</v>
      </c>
      <c r="AR435" s="218" t="s">
        <v>88</v>
      </c>
      <c r="AT435" s="219" t="s">
        <v>79</v>
      </c>
      <c r="AU435" s="219" t="s">
        <v>88</v>
      </c>
      <c r="AY435" s="218" t="s">
        <v>162</v>
      </c>
      <c r="BK435" s="220">
        <f>SUM(BK436:BK437)</f>
        <v>0</v>
      </c>
    </row>
    <row r="436" s="1" customFormat="1" ht="38.25" customHeight="1">
      <c r="B436" s="47"/>
      <c r="C436" s="223" t="s">
        <v>604</v>
      </c>
      <c r="D436" s="223" t="s">
        <v>164</v>
      </c>
      <c r="E436" s="224" t="s">
        <v>605</v>
      </c>
      <c r="F436" s="225" t="s">
        <v>606</v>
      </c>
      <c r="G436" s="226" t="s">
        <v>337</v>
      </c>
      <c r="H436" s="227">
        <v>465.47899999999998</v>
      </c>
      <c r="I436" s="228"/>
      <c r="J436" s="229">
        <f>ROUND(I436*H436,2)</f>
        <v>0</v>
      </c>
      <c r="K436" s="225" t="s">
        <v>168</v>
      </c>
      <c r="L436" s="73"/>
      <c r="M436" s="230" t="s">
        <v>37</v>
      </c>
      <c r="N436" s="231" t="s">
        <v>51</v>
      </c>
      <c r="O436" s="48"/>
      <c r="P436" s="232">
        <f>O436*H436</f>
        <v>0</v>
      </c>
      <c r="Q436" s="232">
        <v>0</v>
      </c>
      <c r="R436" s="232">
        <f>Q436*H436</f>
        <v>0</v>
      </c>
      <c r="S436" s="232">
        <v>0</v>
      </c>
      <c r="T436" s="233">
        <f>S436*H436</f>
        <v>0</v>
      </c>
      <c r="AR436" s="24" t="s">
        <v>169</v>
      </c>
      <c r="AT436" s="24" t="s">
        <v>164</v>
      </c>
      <c r="AU436" s="24" t="s">
        <v>90</v>
      </c>
      <c r="AY436" s="24" t="s">
        <v>162</v>
      </c>
      <c r="BE436" s="234">
        <f>IF(N436="základní",J436,0)</f>
        <v>0</v>
      </c>
      <c r="BF436" s="234">
        <f>IF(N436="snížená",J436,0)</f>
        <v>0</v>
      </c>
      <c r="BG436" s="234">
        <f>IF(N436="zákl. přenesená",J436,0)</f>
        <v>0</v>
      </c>
      <c r="BH436" s="234">
        <f>IF(N436="sníž. přenesená",J436,0)</f>
        <v>0</v>
      </c>
      <c r="BI436" s="234">
        <f>IF(N436="nulová",J436,0)</f>
        <v>0</v>
      </c>
      <c r="BJ436" s="24" t="s">
        <v>88</v>
      </c>
      <c r="BK436" s="234">
        <f>ROUND(I436*H436,2)</f>
        <v>0</v>
      </c>
      <c r="BL436" s="24" t="s">
        <v>169</v>
      </c>
      <c r="BM436" s="24" t="s">
        <v>607</v>
      </c>
    </row>
    <row r="437" s="1" customFormat="1">
      <c r="B437" s="47"/>
      <c r="C437" s="75"/>
      <c r="D437" s="235" t="s">
        <v>171</v>
      </c>
      <c r="E437" s="75"/>
      <c r="F437" s="236" t="s">
        <v>608</v>
      </c>
      <c r="G437" s="75"/>
      <c r="H437" s="75"/>
      <c r="I437" s="193"/>
      <c r="J437" s="75"/>
      <c r="K437" s="75"/>
      <c r="L437" s="73"/>
      <c r="M437" s="291"/>
      <c r="N437" s="292"/>
      <c r="O437" s="292"/>
      <c r="P437" s="292"/>
      <c r="Q437" s="292"/>
      <c r="R437" s="292"/>
      <c r="S437" s="292"/>
      <c r="T437" s="293"/>
      <c r="AT437" s="24" t="s">
        <v>171</v>
      </c>
      <c r="AU437" s="24" t="s">
        <v>90</v>
      </c>
    </row>
    <row r="438" s="1" customFormat="1" ht="6.96" customHeight="1">
      <c r="B438" s="68"/>
      <c r="C438" s="69"/>
      <c r="D438" s="69"/>
      <c r="E438" s="69"/>
      <c r="F438" s="69"/>
      <c r="G438" s="69"/>
      <c r="H438" s="69"/>
      <c r="I438" s="168"/>
      <c r="J438" s="69"/>
      <c r="K438" s="69"/>
      <c r="L438" s="73"/>
    </row>
  </sheetData>
  <sheetProtection sheet="1" autoFilter="0" formatColumns="0" formatRows="0" objects="1" scenarios="1" spinCount="100000" saltValue="DOo5lZmiVc+NBeolVIHHJozhmArbHhIYMquWpLDolcpdAcm+drYq+v1Ciow9JKynOVu9genw5o+YdJQlufOS1g==" hashValue="kZSnRVBx560V32SgHPAllFlmoycjMIYCHbsE8sWLr+DaFi6ZoWx46/Jc5flBZtflGeGtlq4AQ7eyR9uvAjNqEg==" algorithmName="SHA-512" password="CC35"/>
  <autoFilter ref="C85:K437"/>
  <mergeCells count="10">
    <mergeCell ref="E7:H7"/>
    <mergeCell ref="E9:H9"/>
    <mergeCell ref="E24:H24"/>
    <mergeCell ref="E45:H45"/>
    <mergeCell ref="E47:H47"/>
    <mergeCell ref="J51:J52"/>
    <mergeCell ref="E76:H76"/>
    <mergeCell ref="E78:H78"/>
    <mergeCell ref="G1:H1"/>
    <mergeCell ref="L2:V2"/>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7"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8"/>
      <c r="C1" s="138"/>
      <c r="D1" s="139" t="s">
        <v>1</v>
      </c>
      <c r="E1" s="138"/>
      <c r="F1" s="140" t="s">
        <v>106</v>
      </c>
      <c r="G1" s="140" t="s">
        <v>107</v>
      </c>
      <c r="H1" s="140"/>
      <c r="I1" s="141"/>
      <c r="J1" s="140" t="s">
        <v>108</v>
      </c>
      <c r="K1" s="139" t="s">
        <v>109</v>
      </c>
      <c r="L1" s="140" t="s">
        <v>110</v>
      </c>
      <c r="M1" s="140"/>
      <c r="N1" s="140"/>
      <c r="O1" s="140"/>
      <c r="P1" s="140"/>
      <c r="Q1" s="140"/>
      <c r="R1" s="140"/>
      <c r="S1" s="140"/>
      <c r="T1" s="140"/>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93</v>
      </c>
      <c r="AZ2" s="142" t="s">
        <v>609</v>
      </c>
      <c r="BA2" s="142" t="s">
        <v>610</v>
      </c>
      <c r="BB2" s="142" t="s">
        <v>37</v>
      </c>
      <c r="BC2" s="142" t="s">
        <v>611</v>
      </c>
      <c r="BD2" s="142" t="s">
        <v>90</v>
      </c>
    </row>
    <row r="3" ht="6.96" customHeight="1">
      <c r="B3" s="25"/>
      <c r="C3" s="26"/>
      <c r="D3" s="26"/>
      <c r="E3" s="26"/>
      <c r="F3" s="26"/>
      <c r="G3" s="26"/>
      <c r="H3" s="26"/>
      <c r="I3" s="143"/>
      <c r="J3" s="26"/>
      <c r="K3" s="27"/>
      <c r="AT3" s="24" t="s">
        <v>90</v>
      </c>
      <c r="AZ3" s="142" t="s">
        <v>114</v>
      </c>
      <c r="BA3" s="142" t="s">
        <v>37</v>
      </c>
      <c r="BB3" s="142" t="s">
        <v>37</v>
      </c>
      <c r="BC3" s="142" t="s">
        <v>612</v>
      </c>
      <c r="BD3" s="142" t="s">
        <v>90</v>
      </c>
    </row>
    <row r="4" ht="36.96" customHeight="1">
      <c r="B4" s="28"/>
      <c r="C4" s="29"/>
      <c r="D4" s="30" t="s">
        <v>116</v>
      </c>
      <c r="E4" s="29"/>
      <c r="F4" s="29"/>
      <c r="G4" s="29"/>
      <c r="H4" s="29"/>
      <c r="I4" s="144"/>
      <c r="J4" s="29"/>
      <c r="K4" s="31"/>
      <c r="M4" s="32" t="s">
        <v>12</v>
      </c>
      <c r="AT4" s="24" t="s">
        <v>6</v>
      </c>
      <c r="AZ4" s="142" t="s">
        <v>117</v>
      </c>
      <c r="BA4" s="142" t="s">
        <v>37</v>
      </c>
      <c r="BB4" s="142" t="s">
        <v>37</v>
      </c>
      <c r="BC4" s="142" t="s">
        <v>613</v>
      </c>
      <c r="BD4" s="142" t="s">
        <v>90</v>
      </c>
    </row>
    <row r="5" ht="6.96" customHeight="1">
      <c r="B5" s="28"/>
      <c r="C5" s="29"/>
      <c r="D5" s="29"/>
      <c r="E5" s="29"/>
      <c r="F5" s="29"/>
      <c r="G5" s="29"/>
      <c r="H5" s="29"/>
      <c r="I5" s="144"/>
      <c r="J5" s="29"/>
      <c r="K5" s="31"/>
      <c r="AZ5" s="142" t="s">
        <v>120</v>
      </c>
      <c r="BA5" s="142" t="s">
        <v>37</v>
      </c>
      <c r="BB5" s="142" t="s">
        <v>37</v>
      </c>
      <c r="BC5" s="142" t="s">
        <v>614</v>
      </c>
      <c r="BD5" s="142" t="s">
        <v>90</v>
      </c>
    </row>
    <row r="6">
      <c r="B6" s="28"/>
      <c r="C6" s="29"/>
      <c r="D6" s="40" t="s">
        <v>18</v>
      </c>
      <c r="E6" s="29"/>
      <c r="F6" s="29"/>
      <c r="G6" s="29"/>
      <c r="H6" s="29"/>
      <c r="I6" s="144"/>
      <c r="J6" s="29"/>
      <c r="K6" s="31"/>
      <c r="AZ6" s="142" t="s">
        <v>615</v>
      </c>
      <c r="BA6" s="142" t="s">
        <v>37</v>
      </c>
      <c r="BB6" s="142" t="s">
        <v>37</v>
      </c>
      <c r="BC6" s="142" t="s">
        <v>616</v>
      </c>
      <c r="BD6" s="142" t="s">
        <v>90</v>
      </c>
    </row>
    <row r="7" ht="16.5" customHeight="1">
      <c r="B7" s="28"/>
      <c r="C7" s="29"/>
      <c r="D7" s="29"/>
      <c r="E7" s="145" t="str">
        <f>'Rekapitulace stavby'!K6</f>
        <v>Rekonstrukce kanalizační stoky AIa v ul. Písečná, Kolín</v>
      </c>
      <c r="F7" s="40"/>
      <c r="G7" s="40"/>
      <c r="H7" s="40"/>
      <c r="I7" s="144"/>
      <c r="J7" s="29"/>
      <c r="K7" s="31"/>
      <c r="AZ7" s="142" t="s">
        <v>617</v>
      </c>
      <c r="BA7" s="142" t="s">
        <v>37</v>
      </c>
      <c r="BB7" s="142" t="s">
        <v>37</v>
      </c>
      <c r="BC7" s="142" t="s">
        <v>618</v>
      </c>
      <c r="BD7" s="142" t="s">
        <v>90</v>
      </c>
    </row>
    <row r="8" s="1" customFormat="1">
      <c r="B8" s="47"/>
      <c r="C8" s="48"/>
      <c r="D8" s="40" t="s">
        <v>129</v>
      </c>
      <c r="E8" s="48"/>
      <c r="F8" s="48"/>
      <c r="G8" s="48"/>
      <c r="H8" s="48"/>
      <c r="I8" s="146"/>
      <c r="J8" s="48"/>
      <c r="K8" s="52"/>
      <c r="AZ8" s="142" t="s">
        <v>619</v>
      </c>
      <c r="BA8" s="142" t="s">
        <v>37</v>
      </c>
      <c r="BB8" s="142" t="s">
        <v>37</v>
      </c>
      <c r="BC8" s="142" t="s">
        <v>620</v>
      </c>
      <c r="BD8" s="142" t="s">
        <v>90</v>
      </c>
    </row>
    <row r="9" s="1" customFormat="1" ht="36.96" customHeight="1">
      <c r="B9" s="47"/>
      <c r="C9" s="48"/>
      <c r="D9" s="48"/>
      <c r="E9" s="147" t="s">
        <v>621</v>
      </c>
      <c r="F9" s="48"/>
      <c r="G9" s="48"/>
      <c r="H9" s="48"/>
      <c r="I9" s="146"/>
      <c r="J9" s="48"/>
      <c r="K9" s="52"/>
      <c r="AZ9" s="142" t="s">
        <v>622</v>
      </c>
      <c r="BA9" s="142" t="s">
        <v>37</v>
      </c>
      <c r="BB9" s="142" t="s">
        <v>37</v>
      </c>
      <c r="BC9" s="142" t="s">
        <v>623</v>
      </c>
      <c r="BD9" s="142" t="s">
        <v>90</v>
      </c>
    </row>
    <row r="10" s="1" customFormat="1">
      <c r="B10" s="47"/>
      <c r="C10" s="48"/>
      <c r="D10" s="48"/>
      <c r="E10" s="48"/>
      <c r="F10" s="48"/>
      <c r="G10" s="48"/>
      <c r="H10" s="48"/>
      <c r="I10" s="146"/>
      <c r="J10" s="48"/>
      <c r="K10" s="52"/>
    </row>
    <row r="11" s="1" customFormat="1" ht="14.4" customHeight="1">
      <c r="B11" s="47"/>
      <c r="C11" s="48"/>
      <c r="D11" s="40" t="s">
        <v>20</v>
      </c>
      <c r="E11" s="48"/>
      <c r="F11" s="35" t="s">
        <v>21</v>
      </c>
      <c r="G11" s="48"/>
      <c r="H11" s="48"/>
      <c r="I11" s="148" t="s">
        <v>22</v>
      </c>
      <c r="J11" s="35" t="s">
        <v>37</v>
      </c>
      <c r="K11" s="52"/>
    </row>
    <row r="12" s="1" customFormat="1" ht="14.4" customHeight="1">
      <c r="B12" s="47"/>
      <c r="C12" s="48"/>
      <c r="D12" s="40" t="s">
        <v>24</v>
      </c>
      <c r="E12" s="48"/>
      <c r="F12" s="35" t="s">
        <v>25</v>
      </c>
      <c r="G12" s="48"/>
      <c r="H12" s="48"/>
      <c r="I12" s="148" t="s">
        <v>26</v>
      </c>
      <c r="J12" s="149" t="str">
        <f>'Rekapitulace stavby'!AN8</f>
        <v>3. 1. 2018</v>
      </c>
      <c r="K12" s="52"/>
    </row>
    <row r="13" s="1" customFormat="1" ht="10.8" customHeight="1">
      <c r="B13" s="47"/>
      <c r="C13" s="48"/>
      <c r="D13" s="48"/>
      <c r="E13" s="48"/>
      <c r="F13" s="48"/>
      <c r="G13" s="48"/>
      <c r="H13" s="48"/>
      <c r="I13" s="146"/>
      <c r="J13" s="48"/>
      <c r="K13" s="52"/>
    </row>
    <row r="14" s="1" customFormat="1" ht="14.4" customHeight="1">
      <c r="B14" s="47"/>
      <c r="C14" s="48"/>
      <c r="D14" s="40" t="s">
        <v>32</v>
      </c>
      <c r="E14" s="48"/>
      <c r="F14" s="48"/>
      <c r="G14" s="48"/>
      <c r="H14" s="48"/>
      <c r="I14" s="148" t="s">
        <v>33</v>
      </c>
      <c r="J14" s="35" t="s">
        <v>34</v>
      </c>
      <c r="K14" s="52"/>
    </row>
    <row r="15" s="1" customFormat="1" ht="18" customHeight="1">
      <c r="B15" s="47"/>
      <c r="C15" s="48"/>
      <c r="D15" s="48"/>
      <c r="E15" s="35" t="s">
        <v>35</v>
      </c>
      <c r="F15" s="48"/>
      <c r="G15" s="48"/>
      <c r="H15" s="48"/>
      <c r="I15" s="148" t="s">
        <v>36</v>
      </c>
      <c r="J15" s="35" t="s">
        <v>37</v>
      </c>
      <c r="K15" s="52"/>
    </row>
    <row r="16" s="1" customFormat="1" ht="6.96" customHeight="1">
      <c r="B16" s="47"/>
      <c r="C16" s="48"/>
      <c r="D16" s="48"/>
      <c r="E16" s="48"/>
      <c r="F16" s="48"/>
      <c r="G16" s="48"/>
      <c r="H16" s="48"/>
      <c r="I16" s="146"/>
      <c r="J16" s="48"/>
      <c r="K16" s="52"/>
    </row>
    <row r="17" s="1" customFormat="1" ht="14.4" customHeight="1">
      <c r="B17" s="47"/>
      <c r="C17" s="48"/>
      <c r="D17" s="40" t="s">
        <v>38</v>
      </c>
      <c r="E17" s="48"/>
      <c r="F17" s="48"/>
      <c r="G17" s="48"/>
      <c r="H17" s="48"/>
      <c r="I17" s="148" t="s">
        <v>33</v>
      </c>
      <c r="J17" s="35" t="str">
        <f>IF('Rekapitulace stavby'!AN13="Vyplň údaj","",IF('Rekapitulace stavby'!AN13="","",'Rekapitulace stavby'!AN13))</f>
        <v/>
      </c>
      <c r="K17" s="52"/>
    </row>
    <row r="18" s="1" customFormat="1" ht="18" customHeight="1">
      <c r="B18" s="47"/>
      <c r="C18" s="48"/>
      <c r="D18" s="48"/>
      <c r="E18" s="35" t="str">
        <f>IF('Rekapitulace stavby'!E14="Vyplň údaj","",IF('Rekapitulace stavby'!E14="","",'Rekapitulace stavby'!E14))</f>
        <v/>
      </c>
      <c r="F18" s="48"/>
      <c r="G18" s="48"/>
      <c r="H18" s="48"/>
      <c r="I18" s="148" t="s">
        <v>36</v>
      </c>
      <c r="J18" s="35" t="str">
        <f>IF('Rekapitulace stavby'!AN14="Vyplň údaj","",IF('Rekapitulace stavby'!AN14="","",'Rekapitulace stavby'!AN14))</f>
        <v/>
      </c>
      <c r="K18" s="52"/>
    </row>
    <row r="19" s="1" customFormat="1" ht="6.96" customHeight="1">
      <c r="B19" s="47"/>
      <c r="C19" s="48"/>
      <c r="D19" s="48"/>
      <c r="E19" s="48"/>
      <c r="F19" s="48"/>
      <c r="G19" s="48"/>
      <c r="H19" s="48"/>
      <c r="I19" s="146"/>
      <c r="J19" s="48"/>
      <c r="K19" s="52"/>
    </row>
    <row r="20" s="1" customFormat="1" ht="14.4" customHeight="1">
      <c r="B20" s="47"/>
      <c r="C20" s="48"/>
      <c r="D20" s="40" t="s">
        <v>40</v>
      </c>
      <c r="E20" s="48"/>
      <c r="F20" s="48"/>
      <c r="G20" s="48"/>
      <c r="H20" s="48"/>
      <c r="I20" s="148" t="s">
        <v>33</v>
      </c>
      <c r="J20" s="35" t="s">
        <v>41</v>
      </c>
      <c r="K20" s="52"/>
    </row>
    <row r="21" s="1" customFormat="1" ht="18" customHeight="1">
      <c r="B21" s="47"/>
      <c r="C21" s="48"/>
      <c r="D21" s="48"/>
      <c r="E21" s="35" t="s">
        <v>42</v>
      </c>
      <c r="F21" s="48"/>
      <c r="G21" s="48"/>
      <c r="H21" s="48"/>
      <c r="I21" s="148" t="s">
        <v>36</v>
      </c>
      <c r="J21" s="35" t="s">
        <v>37</v>
      </c>
      <c r="K21" s="52"/>
    </row>
    <row r="22" s="1" customFormat="1" ht="6.96" customHeight="1">
      <c r="B22" s="47"/>
      <c r="C22" s="48"/>
      <c r="D22" s="48"/>
      <c r="E22" s="48"/>
      <c r="F22" s="48"/>
      <c r="G22" s="48"/>
      <c r="H22" s="48"/>
      <c r="I22" s="146"/>
      <c r="J22" s="48"/>
      <c r="K22" s="52"/>
    </row>
    <row r="23" s="1" customFormat="1" ht="14.4" customHeight="1">
      <c r="B23" s="47"/>
      <c r="C23" s="48"/>
      <c r="D23" s="40" t="s">
        <v>44</v>
      </c>
      <c r="E23" s="48"/>
      <c r="F23" s="48"/>
      <c r="G23" s="48"/>
      <c r="H23" s="48"/>
      <c r="I23" s="146"/>
      <c r="J23" s="48"/>
      <c r="K23" s="52"/>
    </row>
    <row r="24" s="6" customFormat="1" ht="16.5" customHeight="1">
      <c r="B24" s="150"/>
      <c r="C24" s="151"/>
      <c r="D24" s="151"/>
      <c r="E24" s="45" t="s">
        <v>37</v>
      </c>
      <c r="F24" s="45"/>
      <c r="G24" s="45"/>
      <c r="H24" s="45"/>
      <c r="I24" s="152"/>
      <c r="J24" s="151"/>
      <c r="K24" s="153"/>
    </row>
    <row r="25" s="1" customFormat="1" ht="6.96" customHeight="1">
      <c r="B25" s="47"/>
      <c r="C25" s="48"/>
      <c r="D25" s="48"/>
      <c r="E25" s="48"/>
      <c r="F25" s="48"/>
      <c r="G25" s="48"/>
      <c r="H25" s="48"/>
      <c r="I25" s="146"/>
      <c r="J25" s="48"/>
      <c r="K25" s="52"/>
    </row>
    <row r="26" s="1" customFormat="1" ht="6.96" customHeight="1">
      <c r="B26" s="47"/>
      <c r="C26" s="48"/>
      <c r="D26" s="107"/>
      <c r="E26" s="107"/>
      <c r="F26" s="107"/>
      <c r="G26" s="107"/>
      <c r="H26" s="107"/>
      <c r="I26" s="154"/>
      <c r="J26" s="107"/>
      <c r="K26" s="155"/>
    </row>
    <row r="27" s="1" customFormat="1" ht="25.44" customHeight="1">
      <c r="B27" s="47"/>
      <c r="C27" s="48"/>
      <c r="D27" s="156" t="s">
        <v>46</v>
      </c>
      <c r="E27" s="48"/>
      <c r="F27" s="48"/>
      <c r="G27" s="48"/>
      <c r="H27" s="48"/>
      <c r="I27" s="146"/>
      <c r="J27" s="157">
        <f>ROUND(J85,2)</f>
        <v>0</v>
      </c>
      <c r="K27" s="52"/>
    </row>
    <row r="28" s="1" customFormat="1" ht="6.96" customHeight="1">
      <c r="B28" s="47"/>
      <c r="C28" s="48"/>
      <c r="D28" s="107"/>
      <c r="E28" s="107"/>
      <c r="F28" s="107"/>
      <c r="G28" s="107"/>
      <c r="H28" s="107"/>
      <c r="I28" s="154"/>
      <c r="J28" s="107"/>
      <c r="K28" s="155"/>
    </row>
    <row r="29" s="1" customFormat="1" ht="14.4" customHeight="1">
      <c r="B29" s="47"/>
      <c r="C29" s="48"/>
      <c r="D29" s="48"/>
      <c r="E29" s="48"/>
      <c r="F29" s="53" t="s">
        <v>48</v>
      </c>
      <c r="G29" s="48"/>
      <c r="H29" s="48"/>
      <c r="I29" s="158" t="s">
        <v>47</v>
      </c>
      <c r="J29" s="53" t="s">
        <v>49</v>
      </c>
      <c r="K29" s="52"/>
    </row>
    <row r="30" s="1" customFormat="1" ht="14.4" customHeight="1">
      <c r="B30" s="47"/>
      <c r="C30" s="48"/>
      <c r="D30" s="56" t="s">
        <v>50</v>
      </c>
      <c r="E30" s="56" t="s">
        <v>51</v>
      </c>
      <c r="F30" s="159">
        <f>ROUND(SUM(BE85:BE355), 2)</f>
        <v>0</v>
      </c>
      <c r="G30" s="48"/>
      <c r="H30" s="48"/>
      <c r="I30" s="160">
        <v>0.20999999999999999</v>
      </c>
      <c r="J30" s="159">
        <f>ROUND(ROUND((SUM(BE85:BE355)), 2)*I30, 2)</f>
        <v>0</v>
      </c>
      <c r="K30" s="52"/>
    </row>
    <row r="31" s="1" customFormat="1" ht="14.4" customHeight="1">
      <c r="B31" s="47"/>
      <c r="C31" s="48"/>
      <c r="D31" s="48"/>
      <c r="E31" s="56" t="s">
        <v>52</v>
      </c>
      <c r="F31" s="159">
        <f>ROUND(SUM(BF85:BF355), 2)</f>
        <v>0</v>
      </c>
      <c r="G31" s="48"/>
      <c r="H31" s="48"/>
      <c r="I31" s="160">
        <v>0.14999999999999999</v>
      </c>
      <c r="J31" s="159">
        <f>ROUND(ROUND((SUM(BF85:BF355)), 2)*I31, 2)</f>
        <v>0</v>
      </c>
      <c r="K31" s="52"/>
    </row>
    <row r="32" hidden="1" s="1" customFormat="1" ht="14.4" customHeight="1">
      <c r="B32" s="47"/>
      <c r="C32" s="48"/>
      <c r="D32" s="48"/>
      <c r="E32" s="56" t="s">
        <v>53</v>
      </c>
      <c r="F32" s="159">
        <f>ROUND(SUM(BG85:BG355), 2)</f>
        <v>0</v>
      </c>
      <c r="G32" s="48"/>
      <c r="H32" s="48"/>
      <c r="I32" s="160">
        <v>0.20999999999999999</v>
      </c>
      <c r="J32" s="159">
        <v>0</v>
      </c>
      <c r="K32" s="52"/>
    </row>
    <row r="33" hidden="1" s="1" customFormat="1" ht="14.4" customHeight="1">
      <c r="B33" s="47"/>
      <c r="C33" s="48"/>
      <c r="D33" s="48"/>
      <c r="E33" s="56" t="s">
        <v>54</v>
      </c>
      <c r="F33" s="159">
        <f>ROUND(SUM(BH85:BH355), 2)</f>
        <v>0</v>
      </c>
      <c r="G33" s="48"/>
      <c r="H33" s="48"/>
      <c r="I33" s="160">
        <v>0.14999999999999999</v>
      </c>
      <c r="J33" s="159">
        <v>0</v>
      </c>
      <c r="K33" s="52"/>
    </row>
    <row r="34" hidden="1" s="1" customFormat="1" ht="14.4" customHeight="1">
      <c r="B34" s="47"/>
      <c r="C34" s="48"/>
      <c r="D34" s="48"/>
      <c r="E34" s="56" t="s">
        <v>55</v>
      </c>
      <c r="F34" s="159">
        <f>ROUND(SUM(BI85:BI355), 2)</f>
        <v>0</v>
      </c>
      <c r="G34" s="48"/>
      <c r="H34" s="48"/>
      <c r="I34" s="160">
        <v>0</v>
      </c>
      <c r="J34" s="159">
        <v>0</v>
      </c>
      <c r="K34" s="52"/>
    </row>
    <row r="35" s="1" customFormat="1" ht="6.96" customHeight="1">
      <c r="B35" s="47"/>
      <c r="C35" s="48"/>
      <c r="D35" s="48"/>
      <c r="E35" s="48"/>
      <c r="F35" s="48"/>
      <c r="G35" s="48"/>
      <c r="H35" s="48"/>
      <c r="I35" s="146"/>
      <c r="J35" s="48"/>
      <c r="K35" s="52"/>
    </row>
    <row r="36" s="1" customFormat="1" ht="25.44" customHeight="1">
      <c r="B36" s="47"/>
      <c r="C36" s="161"/>
      <c r="D36" s="162" t="s">
        <v>56</v>
      </c>
      <c r="E36" s="99"/>
      <c r="F36" s="99"/>
      <c r="G36" s="163" t="s">
        <v>57</v>
      </c>
      <c r="H36" s="164" t="s">
        <v>58</v>
      </c>
      <c r="I36" s="165"/>
      <c r="J36" s="166">
        <f>SUM(J27:J34)</f>
        <v>0</v>
      </c>
      <c r="K36" s="167"/>
    </row>
    <row r="37" s="1" customFormat="1" ht="14.4" customHeight="1">
      <c r="B37" s="68"/>
      <c r="C37" s="69"/>
      <c r="D37" s="69"/>
      <c r="E37" s="69"/>
      <c r="F37" s="69"/>
      <c r="G37" s="69"/>
      <c r="H37" s="69"/>
      <c r="I37" s="168"/>
      <c r="J37" s="69"/>
      <c r="K37" s="70"/>
    </row>
    <row r="41" s="1" customFormat="1" ht="6.96" customHeight="1">
      <c r="B41" s="169"/>
      <c r="C41" s="170"/>
      <c r="D41" s="170"/>
      <c r="E41" s="170"/>
      <c r="F41" s="170"/>
      <c r="G41" s="170"/>
      <c r="H41" s="170"/>
      <c r="I41" s="171"/>
      <c r="J41" s="170"/>
      <c r="K41" s="172"/>
    </row>
    <row r="42" s="1" customFormat="1" ht="36.96" customHeight="1">
      <c r="B42" s="47"/>
      <c r="C42" s="30" t="s">
        <v>131</v>
      </c>
      <c r="D42" s="48"/>
      <c r="E42" s="48"/>
      <c r="F42" s="48"/>
      <c r="G42" s="48"/>
      <c r="H42" s="48"/>
      <c r="I42" s="146"/>
      <c r="J42" s="48"/>
      <c r="K42" s="52"/>
    </row>
    <row r="43" s="1" customFormat="1" ht="6.96" customHeight="1">
      <c r="B43" s="47"/>
      <c r="C43" s="48"/>
      <c r="D43" s="48"/>
      <c r="E43" s="48"/>
      <c r="F43" s="48"/>
      <c r="G43" s="48"/>
      <c r="H43" s="48"/>
      <c r="I43" s="146"/>
      <c r="J43" s="48"/>
      <c r="K43" s="52"/>
    </row>
    <row r="44" s="1" customFormat="1" ht="14.4" customHeight="1">
      <c r="B44" s="47"/>
      <c r="C44" s="40" t="s">
        <v>18</v>
      </c>
      <c r="D44" s="48"/>
      <c r="E44" s="48"/>
      <c r="F44" s="48"/>
      <c r="G44" s="48"/>
      <c r="H44" s="48"/>
      <c r="I44" s="146"/>
      <c r="J44" s="48"/>
      <c r="K44" s="52"/>
    </row>
    <row r="45" s="1" customFormat="1" ht="16.5" customHeight="1">
      <c r="B45" s="47"/>
      <c r="C45" s="48"/>
      <c r="D45" s="48"/>
      <c r="E45" s="145" t="str">
        <f>E7</f>
        <v>Rekonstrukce kanalizační stoky AIa v ul. Písečná, Kolín</v>
      </c>
      <c r="F45" s="40"/>
      <c r="G45" s="40"/>
      <c r="H45" s="40"/>
      <c r="I45" s="146"/>
      <c r="J45" s="48"/>
      <c r="K45" s="52"/>
    </row>
    <row r="46" s="1" customFormat="1" ht="14.4" customHeight="1">
      <c r="B46" s="47"/>
      <c r="C46" s="40" t="s">
        <v>129</v>
      </c>
      <c r="D46" s="48"/>
      <c r="E46" s="48"/>
      <c r="F46" s="48"/>
      <c r="G46" s="48"/>
      <c r="H46" s="48"/>
      <c r="I46" s="146"/>
      <c r="J46" s="48"/>
      <c r="K46" s="52"/>
    </row>
    <row r="47" s="1" customFormat="1" ht="17.25" customHeight="1">
      <c r="B47" s="47"/>
      <c r="C47" s="48"/>
      <c r="D47" s="48"/>
      <c r="E47" s="147" t="str">
        <f>E9</f>
        <v>SO 02 - Rekonstrukce kanalizačních přípojek</v>
      </c>
      <c r="F47" s="48"/>
      <c r="G47" s="48"/>
      <c r="H47" s="48"/>
      <c r="I47" s="146"/>
      <c r="J47" s="48"/>
      <c r="K47" s="52"/>
    </row>
    <row r="48" s="1" customFormat="1" ht="6.96" customHeight="1">
      <c r="B48" s="47"/>
      <c r="C48" s="48"/>
      <c r="D48" s="48"/>
      <c r="E48" s="48"/>
      <c r="F48" s="48"/>
      <c r="G48" s="48"/>
      <c r="H48" s="48"/>
      <c r="I48" s="146"/>
      <c r="J48" s="48"/>
      <c r="K48" s="52"/>
    </row>
    <row r="49" s="1" customFormat="1" ht="18" customHeight="1">
      <c r="B49" s="47"/>
      <c r="C49" s="40" t="s">
        <v>24</v>
      </c>
      <c r="D49" s="48"/>
      <c r="E49" s="48"/>
      <c r="F49" s="35" t="str">
        <f>F12</f>
        <v>Kolín</v>
      </c>
      <c r="G49" s="48"/>
      <c r="H49" s="48"/>
      <c r="I49" s="148" t="s">
        <v>26</v>
      </c>
      <c r="J49" s="149" t="str">
        <f>IF(J12="","",J12)</f>
        <v>3. 1. 2018</v>
      </c>
      <c r="K49" s="52"/>
    </row>
    <row r="50" s="1" customFormat="1" ht="6.96" customHeight="1">
      <c r="B50" s="47"/>
      <c r="C50" s="48"/>
      <c r="D50" s="48"/>
      <c r="E50" s="48"/>
      <c r="F50" s="48"/>
      <c r="G50" s="48"/>
      <c r="H50" s="48"/>
      <c r="I50" s="146"/>
      <c r="J50" s="48"/>
      <c r="K50" s="52"/>
    </row>
    <row r="51" s="1" customFormat="1">
      <c r="B51" s="47"/>
      <c r="C51" s="40" t="s">
        <v>32</v>
      </c>
      <c r="D51" s="48"/>
      <c r="E51" s="48"/>
      <c r="F51" s="35" t="str">
        <f>E15</f>
        <v>Město Kolín, Karlovo nám. 78, 280 02 Kolín</v>
      </c>
      <c r="G51" s="48"/>
      <c r="H51" s="48"/>
      <c r="I51" s="148" t="s">
        <v>40</v>
      </c>
      <c r="J51" s="45" t="str">
        <f>E21</f>
        <v>LK PROJEKT s.r.o., ul.28.října 933/11, Čelákovice</v>
      </c>
      <c r="K51" s="52"/>
    </row>
    <row r="52" s="1" customFormat="1" ht="14.4" customHeight="1">
      <c r="B52" s="47"/>
      <c r="C52" s="40" t="s">
        <v>38</v>
      </c>
      <c r="D52" s="48"/>
      <c r="E52" s="48"/>
      <c r="F52" s="35" t="str">
        <f>IF(E18="","",E18)</f>
        <v/>
      </c>
      <c r="G52" s="48"/>
      <c r="H52" s="48"/>
      <c r="I52" s="146"/>
      <c r="J52" s="173"/>
      <c r="K52" s="52"/>
    </row>
    <row r="53" s="1" customFormat="1" ht="10.32" customHeight="1">
      <c r="B53" s="47"/>
      <c r="C53" s="48"/>
      <c r="D53" s="48"/>
      <c r="E53" s="48"/>
      <c r="F53" s="48"/>
      <c r="G53" s="48"/>
      <c r="H53" s="48"/>
      <c r="I53" s="146"/>
      <c r="J53" s="48"/>
      <c r="K53" s="52"/>
    </row>
    <row r="54" s="1" customFormat="1" ht="29.28" customHeight="1">
      <c r="B54" s="47"/>
      <c r="C54" s="174" t="s">
        <v>132</v>
      </c>
      <c r="D54" s="161"/>
      <c r="E54" s="161"/>
      <c r="F54" s="161"/>
      <c r="G54" s="161"/>
      <c r="H54" s="161"/>
      <c r="I54" s="175"/>
      <c r="J54" s="176" t="s">
        <v>133</v>
      </c>
      <c r="K54" s="177"/>
    </row>
    <row r="55" s="1" customFormat="1" ht="10.32" customHeight="1">
      <c r="B55" s="47"/>
      <c r="C55" s="48"/>
      <c r="D55" s="48"/>
      <c r="E55" s="48"/>
      <c r="F55" s="48"/>
      <c r="G55" s="48"/>
      <c r="H55" s="48"/>
      <c r="I55" s="146"/>
      <c r="J55" s="48"/>
      <c r="K55" s="52"/>
    </row>
    <row r="56" s="1" customFormat="1" ht="29.28" customHeight="1">
      <c r="B56" s="47"/>
      <c r="C56" s="178" t="s">
        <v>134</v>
      </c>
      <c r="D56" s="48"/>
      <c r="E56" s="48"/>
      <c r="F56" s="48"/>
      <c r="G56" s="48"/>
      <c r="H56" s="48"/>
      <c r="I56" s="146"/>
      <c r="J56" s="157">
        <f>J85</f>
        <v>0</v>
      </c>
      <c r="K56" s="52"/>
      <c r="AU56" s="24" t="s">
        <v>135</v>
      </c>
    </row>
    <row r="57" s="7" customFormat="1" ht="24.96" customHeight="1">
      <c r="B57" s="179"/>
      <c r="C57" s="180"/>
      <c r="D57" s="181" t="s">
        <v>136</v>
      </c>
      <c r="E57" s="182"/>
      <c r="F57" s="182"/>
      <c r="G57" s="182"/>
      <c r="H57" s="182"/>
      <c r="I57" s="183"/>
      <c r="J57" s="184">
        <f>J86</f>
        <v>0</v>
      </c>
      <c r="K57" s="185"/>
    </row>
    <row r="58" s="8" customFormat="1" ht="19.92" customHeight="1">
      <c r="B58" s="186"/>
      <c r="C58" s="187"/>
      <c r="D58" s="188" t="s">
        <v>137</v>
      </c>
      <c r="E58" s="189"/>
      <c r="F58" s="189"/>
      <c r="G58" s="189"/>
      <c r="H58" s="189"/>
      <c r="I58" s="190"/>
      <c r="J58" s="191">
        <f>J87</f>
        <v>0</v>
      </c>
      <c r="K58" s="192"/>
    </row>
    <row r="59" s="8" customFormat="1" ht="19.92" customHeight="1">
      <c r="B59" s="186"/>
      <c r="C59" s="187"/>
      <c r="D59" s="188" t="s">
        <v>138</v>
      </c>
      <c r="E59" s="189"/>
      <c r="F59" s="189"/>
      <c r="G59" s="189"/>
      <c r="H59" s="189"/>
      <c r="I59" s="190"/>
      <c r="J59" s="191">
        <f>J252</f>
        <v>0</v>
      </c>
      <c r="K59" s="192"/>
    </row>
    <row r="60" s="8" customFormat="1" ht="19.92" customHeight="1">
      <c r="B60" s="186"/>
      <c r="C60" s="187"/>
      <c r="D60" s="188" t="s">
        <v>139</v>
      </c>
      <c r="E60" s="189"/>
      <c r="F60" s="189"/>
      <c r="G60" s="189"/>
      <c r="H60" s="189"/>
      <c r="I60" s="190"/>
      <c r="J60" s="191">
        <f>J264</f>
        <v>0</v>
      </c>
      <c r="K60" s="192"/>
    </row>
    <row r="61" s="8" customFormat="1" ht="19.92" customHeight="1">
      <c r="B61" s="186"/>
      <c r="C61" s="187"/>
      <c r="D61" s="188" t="s">
        <v>140</v>
      </c>
      <c r="E61" s="189"/>
      <c r="F61" s="189"/>
      <c r="G61" s="189"/>
      <c r="H61" s="189"/>
      <c r="I61" s="190"/>
      <c r="J61" s="191">
        <f>J270</f>
        <v>0</v>
      </c>
      <c r="K61" s="192"/>
    </row>
    <row r="62" s="8" customFormat="1" ht="19.92" customHeight="1">
      <c r="B62" s="186"/>
      <c r="C62" s="187"/>
      <c r="D62" s="188" t="s">
        <v>142</v>
      </c>
      <c r="E62" s="189"/>
      <c r="F62" s="189"/>
      <c r="G62" s="189"/>
      <c r="H62" s="189"/>
      <c r="I62" s="190"/>
      <c r="J62" s="191">
        <f>J284</f>
        <v>0</v>
      </c>
      <c r="K62" s="192"/>
    </row>
    <row r="63" s="8" customFormat="1" ht="19.92" customHeight="1">
      <c r="B63" s="186"/>
      <c r="C63" s="187"/>
      <c r="D63" s="188" t="s">
        <v>143</v>
      </c>
      <c r="E63" s="189"/>
      <c r="F63" s="189"/>
      <c r="G63" s="189"/>
      <c r="H63" s="189"/>
      <c r="I63" s="190"/>
      <c r="J63" s="191">
        <f>J324</f>
        <v>0</v>
      </c>
      <c r="K63" s="192"/>
    </row>
    <row r="64" s="8" customFormat="1" ht="19.92" customHeight="1">
      <c r="B64" s="186"/>
      <c r="C64" s="187"/>
      <c r="D64" s="188" t="s">
        <v>144</v>
      </c>
      <c r="E64" s="189"/>
      <c r="F64" s="189"/>
      <c r="G64" s="189"/>
      <c r="H64" s="189"/>
      <c r="I64" s="190"/>
      <c r="J64" s="191">
        <f>J331</f>
        <v>0</v>
      </c>
      <c r="K64" s="192"/>
    </row>
    <row r="65" s="8" customFormat="1" ht="19.92" customHeight="1">
      <c r="B65" s="186"/>
      <c r="C65" s="187"/>
      <c r="D65" s="188" t="s">
        <v>145</v>
      </c>
      <c r="E65" s="189"/>
      <c r="F65" s="189"/>
      <c r="G65" s="189"/>
      <c r="H65" s="189"/>
      <c r="I65" s="190"/>
      <c r="J65" s="191">
        <f>J353</f>
        <v>0</v>
      </c>
      <c r="K65" s="192"/>
    </row>
    <row r="66" s="1" customFormat="1" ht="21.84" customHeight="1">
      <c r="B66" s="47"/>
      <c r="C66" s="48"/>
      <c r="D66" s="48"/>
      <c r="E66" s="48"/>
      <c r="F66" s="48"/>
      <c r="G66" s="48"/>
      <c r="H66" s="48"/>
      <c r="I66" s="146"/>
      <c r="J66" s="48"/>
      <c r="K66" s="52"/>
    </row>
    <row r="67" s="1" customFormat="1" ht="6.96" customHeight="1">
      <c r="B67" s="68"/>
      <c r="C67" s="69"/>
      <c r="D67" s="69"/>
      <c r="E67" s="69"/>
      <c r="F67" s="69"/>
      <c r="G67" s="69"/>
      <c r="H67" s="69"/>
      <c r="I67" s="168"/>
      <c r="J67" s="69"/>
      <c r="K67" s="70"/>
    </row>
    <row r="71" s="1" customFormat="1" ht="6.96" customHeight="1">
      <c r="B71" s="71"/>
      <c r="C71" s="72"/>
      <c r="D71" s="72"/>
      <c r="E71" s="72"/>
      <c r="F71" s="72"/>
      <c r="G71" s="72"/>
      <c r="H71" s="72"/>
      <c r="I71" s="171"/>
      <c r="J71" s="72"/>
      <c r="K71" s="72"/>
      <c r="L71" s="73"/>
    </row>
    <row r="72" s="1" customFormat="1" ht="36.96" customHeight="1">
      <c r="B72" s="47"/>
      <c r="C72" s="74" t="s">
        <v>146</v>
      </c>
      <c r="D72" s="75"/>
      <c r="E72" s="75"/>
      <c r="F72" s="75"/>
      <c r="G72" s="75"/>
      <c r="H72" s="75"/>
      <c r="I72" s="193"/>
      <c r="J72" s="75"/>
      <c r="K72" s="75"/>
      <c r="L72" s="73"/>
    </row>
    <row r="73" s="1" customFormat="1" ht="6.96" customHeight="1">
      <c r="B73" s="47"/>
      <c r="C73" s="75"/>
      <c r="D73" s="75"/>
      <c r="E73" s="75"/>
      <c r="F73" s="75"/>
      <c r="G73" s="75"/>
      <c r="H73" s="75"/>
      <c r="I73" s="193"/>
      <c r="J73" s="75"/>
      <c r="K73" s="75"/>
      <c r="L73" s="73"/>
    </row>
    <row r="74" s="1" customFormat="1" ht="14.4" customHeight="1">
      <c r="B74" s="47"/>
      <c r="C74" s="77" t="s">
        <v>18</v>
      </c>
      <c r="D74" s="75"/>
      <c r="E74" s="75"/>
      <c r="F74" s="75"/>
      <c r="G74" s="75"/>
      <c r="H74" s="75"/>
      <c r="I74" s="193"/>
      <c r="J74" s="75"/>
      <c r="K74" s="75"/>
      <c r="L74" s="73"/>
    </row>
    <row r="75" s="1" customFormat="1" ht="16.5" customHeight="1">
      <c r="B75" s="47"/>
      <c r="C75" s="75"/>
      <c r="D75" s="75"/>
      <c r="E75" s="194" t="str">
        <f>E7</f>
        <v>Rekonstrukce kanalizační stoky AIa v ul. Písečná, Kolín</v>
      </c>
      <c r="F75" s="77"/>
      <c r="G75" s="77"/>
      <c r="H75" s="77"/>
      <c r="I75" s="193"/>
      <c r="J75" s="75"/>
      <c r="K75" s="75"/>
      <c r="L75" s="73"/>
    </row>
    <row r="76" s="1" customFormat="1" ht="14.4" customHeight="1">
      <c r="B76" s="47"/>
      <c r="C76" s="77" t="s">
        <v>129</v>
      </c>
      <c r="D76" s="75"/>
      <c r="E76" s="75"/>
      <c r="F76" s="75"/>
      <c r="G76" s="75"/>
      <c r="H76" s="75"/>
      <c r="I76" s="193"/>
      <c r="J76" s="75"/>
      <c r="K76" s="75"/>
      <c r="L76" s="73"/>
    </row>
    <row r="77" s="1" customFormat="1" ht="17.25" customHeight="1">
      <c r="B77" s="47"/>
      <c r="C77" s="75"/>
      <c r="D77" s="75"/>
      <c r="E77" s="83" t="str">
        <f>E9</f>
        <v>SO 02 - Rekonstrukce kanalizačních přípojek</v>
      </c>
      <c r="F77" s="75"/>
      <c r="G77" s="75"/>
      <c r="H77" s="75"/>
      <c r="I77" s="193"/>
      <c r="J77" s="75"/>
      <c r="K77" s="75"/>
      <c r="L77" s="73"/>
    </row>
    <row r="78" s="1" customFormat="1" ht="6.96" customHeight="1">
      <c r="B78" s="47"/>
      <c r="C78" s="75"/>
      <c r="D78" s="75"/>
      <c r="E78" s="75"/>
      <c r="F78" s="75"/>
      <c r="G78" s="75"/>
      <c r="H78" s="75"/>
      <c r="I78" s="193"/>
      <c r="J78" s="75"/>
      <c r="K78" s="75"/>
      <c r="L78" s="73"/>
    </row>
    <row r="79" s="1" customFormat="1" ht="18" customHeight="1">
      <c r="B79" s="47"/>
      <c r="C79" s="77" t="s">
        <v>24</v>
      </c>
      <c r="D79" s="75"/>
      <c r="E79" s="75"/>
      <c r="F79" s="195" t="str">
        <f>F12</f>
        <v>Kolín</v>
      </c>
      <c r="G79" s="75"/>
      <c r="H79" s="75"/>
      <c r="I79" s="196" t="s">
        <v>26</v>
      </c>
      <c r="J79" s="86" t="str">
        <f>IF(J12="","",J12)</f>
        <v>3. 1. 2018</v>
      </c>
      <c r="K79" s="75"/>
      <c r="L79" s="73"/>
    </row>
    <row r="80" s="1" customFormat="1" ht="6.96" customHeight="1">
      <c r="B80" s="47"/>
      <c r="C80" s="75"/>
      <c r="D80" s="75"/>
      <c r="E80" s="75"/>
      <c r="F80" s="75"/>
      <c r="G80" s="75"/>
      <c r="H80" s="75"/>
      <c r="I80" s="193"/>
      <c r="J80" s="75"/>
      <c r="K80" s="75"/>
      <c r="L80" s="73"/>
    </row>
    <row r="81" s="1" customFormat="1">
      <c r="B81" s="47"/>
      <c r="C81" s="77" t="s">
        <v>32</v>
      </c>
      <c r="D81" s="75"/>
      <c r="E81" s="75"/>
      <c r="F81" s="195" t="str">
        <f>E15</f>
        <v>Město Kolín, Karlovo nám. 78, 280 02 Kolín</v>
      </c>
      <c r="G81" s="75"/>
      <c r="H81" s="75"/>
      <c r="I81" s="196" t="s">
        <v>40</v>
      </c>
      <c r="J81" s="195" t="str">
        <f>E21</f>
        <v>LK PROJEKT s.r.o., ul.28.října 933/11, Čelákovice</v>
      </c>
      <c r="K81" s="75"/>
      <c r="L81" s="73"/>
    </row>
    <row r="82" s="1" customFormat="1" ht="14.4" customHeight="1">
      <c r="B82" s="47"/>
      <c r="C82" s="77" t="s">
        <v>38</v>
      </c>
      <c r="D82" s="75"/>
      <c r="E82" s="75"/>
      <c r="F82" s="195" t="str">
        <f>IF(E18="","",E18)</f>
        <v/>
      </c>
      <c r="G82" s="75"/>
      <c r="H82" s="75"/>
      <c r="I82" s="193"/>
      <c r="J82" s="75"/>
      <c r="K82" s="75"/>
      <c r="L82" s="73"/>
    </row>
    <row r="83" s="1" customFormat="1" ht="10.32" customHeight="1">
      <c r="B83" s="47"/>
      <c r="C83" s="75"/>
      <c r="D83" s="75"/>
      <c r="E83" s="75"/>
      <c r="F83" s="75"/>
      <c r="G83" s="75"/>
      <c r="H83" s="75"/>
      <c r="I83" s="193"/>
      <c r="J83" s="75"/>
      <c r="K83" s="75"/>
      <c r="L83" s="73"/>
    </row>
    <row r="84" s="9" customFormat="1" ht="29.28" customHeight="1">
      <c r="B84" s="197"/>
      <c r="C84" s="198" t="s">
        <v>147</v>
      </c>
      <c r="D84" s="199" t="s">
        <v>65</v>
      </c>
      <c r="E84" s="199" t="s">
        <v>61</v>
      </c>
      <c r="F84" s="199" t="s">
        <v>148</v>
      </c>
      <c r="G84" s="199" t="s">
        <v>149</v>
      </c>
      <c r="H84" s="199" t="s">
        <v>150</v>
      </c>
      <c r="I84" s="200" t="s">
        <v>151</v>
      </c>
      <c r="J84" s="199" t="s">
        <v>133</v>
      </c>
      <c r="K84" s="201" t="s">
        <v>152</v>
      </c>
      <c r="L84" s="202"/>
      <c r="M84" s="103" t="s">
        <v>153</v>
      </c>
      <c r="N84" s="104" t="s">
        <v>50</v>
      </c>
      <c r="O84" s="104" t="s">
        <v>154</v>
      </c>
      <c r="P84" s="104" t="s">
        <v>155</v>
      </c>
      <c r="Q84" s="104" t="s">
        <v>156</v>
      </c>
      <c r="R84" s="104" t="s">
        <v>157</v>
      </c>
      <c r="S84" s="104" t="s">
        <v>158</v>
      </c>
      <c r="T84" s="105" t="s">
        <v>159</v>
      </c>
    </row>
    <row r="85" s="1" customFormat="1" ht="29.28" customHeight="1">
      <c r="B85" s="47"/>
      <c r="C85" s="109" t="s">
        <v>134</v>
      </c>
      <c r="D85" s="75"/>
      <c r="E85" s="75"/>
      <c r="F85" s="75"/>
      <c r="G85" s="75"/>
      <c r="H85" s="75"/>
      <c r="I85" s="193"/>
      <c r="J85" s="203">
        <f>BK85</f>
        <v>0</v>
      </c>
      <c r="K85" s="75"/>
      <c r="L85" s="73"/>
      <c r="M85" s="106"/>
      <c r="N85" s="107"/>
      <c r="O85" s="107"/>
      <c r="P85" s="204">
        <f>P86</f>
        <v>0</v>
      </c>
      <c r="Q85" s="107"/>
      <c r="R85" s="204">
        <f>R86</f>
        <v>201.70145744999999</v>
      </c>
      <c r="S85" s="107"/>
      <c r="T85" s="205">
        <f>T86</f>
        <v>196.71589999999998</v>
      </c>
      <c r="AT85" s="24" t="s">
        <v>79</v>
      </c>
      <c r="AU85" s="24" t="s">
        <v>135</v>
      </c>
      <c r="BK85" s="206">
        <f>BK86</f>
        <v>0</v>
      </c>
    </row>
    <row r="86" s="10" customFormat="1" ht="37.44" customHeight="1">
      <c r="B86" s="207"/>
      <c r="C86" s="208"/>
      <c r="D86" s="209" t="s">
        <v>79</v>
      </c>
      <c r="E86" s="210" t="s">
        <v>160</v>
      </c>
      <c r="F86" s="210" t="s">
        <v>161</v>
      </c>
      <c r="G86" s="208"/>
      <c r="H86" s="208"/>
      <c r="I86" s="211"/>
      <c r="J86" s="212">
        <f>BK86</f>
        <v>0</v>
      </c>
      <c r="K86" s="208"/>
      <c r="L86" s="213"/>
      <c r="M86" s="214"/>
      <c r="N86" s="215"/>
      <c r="O86" s="215"/>
      <c r="P86" s="216">
        <f>P87+P252+P264+P270+P284+P324+P331+P353</f>
        <v>0</v>
      </c>
      <c r="Q86" s="215"/>
      <c r="R86" s="216">
        <f>R87+R252+R264+R270+R284+R324+R331+R353</f>
        <v>201.70145744999999</v>
      </c>
      <c r="S86" s="215"/>
      <c r="T86" s="217">
        <f>T87+T252+T264+T270+T284+T324+T331+T353</f>
        <v>196.71589999999998</v>
      </c>
      <c r="AR86" s="218" t="s">
        <v>88</v>
      </c>
      <c r="AT86" s="219" t="s">
        <v>79</v>
      </c>
      <c r="AU86" s="219" t="s">
        <v>80</v>
      </c>
      <c r="AY86" s="218" t="s">
        <v>162</v>
      </c>
      <c r="BK86" s="220">
        <f>BK87+BK252+BK264+BK270+BK284+BK324+BK331+BK353</f>
        <v>0</v>
      </c>
    </row>
    <row r="87" s="10" customFormat="1" ht="19.92" customHeight="1">
      <c r="B87" s="207"/>
      <c r="C87" s="208"/>
      <c r="D87" s="209" t="s">
        <v>79</v>
      </c>
      <c r="E87" s="221" t="s">
        <v>88</v>
      </c>
      <c r="F87" s="221" t="s">
        <v>163</v>
      </c>
      <c r="G87" s="208"/>
      <c r="H87" s="208"/>
      <c r="I87" s="211"/>
      <c r="J87" s="222">
        <f>BK87</f>
        <v>0</v>
      </c>
      <c r="K87" s="208"/>
      <c r="L87" s="213"/>
      <c r="M87" s="214"/>
      <c r="N87" s="215"/>
      <c r="O87" s="215"/>
      <c r="P87" s="216">
        <f>SUM(P88:P251)</f>
        <v>0</v>
      </c>
      <c r="Q87" s="215"/>
      <c r="R87" s="216">
        <f>SUM(R88:R251)</f>
        <v>198.26415</v>
      </c>
      <c r="S87" s="215"/>
      <c r="T87" s="217">
        <f>SUM(T88:T251)</f>
        <v>158.24549999999999</v>
      </c>
      <c r="AR87" s="218" t="s">
        <v>88</v>
      </c>
      <c r="AT87" s="219" t="s">
        <v>79</v>
      </c>
      <c r="AU87" s="219" t="s">
        <v>88</v>
      </c>
      <c r="AY87" s="218" t="s">
        <v>162</v>
      </c>
      <c r="BK87" s="220">
        <f>SUM(BK88:BK251)</f>
        <v>0</v>
      </c>
    </row>
    <row r="88" s="1" customFormat="1" ht="51" customHeight="1">
      <c r="B88" s="47"/>
      <c r="C88" s="223" t="s">
        <v>88</v>
      </c>
      <c r="D88" s="223" t="s">
        <v>164</v>
      </c>
      <c r="E88" s="224" t="s">
        <v>624</v>
      </c>
      <c r="F88" s="225" t="s">
        <v>625</v>
      </c>
      <c r="G88" s="226" t="s">
        <v>167</v>
      </c>
      <c r="H88" s="227">
        <v>1.5</v>
      </c>
      <c r="I88" s="228"/>
      <c r="J88" s="229">
        <f>ROUND(I88*H88,2)</f>
        <v>0</v>
      </c>
      <c r="K88" s="225" t="s">
        <v>168</v>
      </c>
      <c r="L88" s="73"/>
      <c r="M88" s="230" t="s">
        <v>37</v>
      </c>
      <c r="N88" s="231" t="s">
        <v>51</v>
      </c>
      <c r="O88" s="48"/>
      <c r="P88" s="232">
        <f>O88*H88</f>
        <v>0</v>
      </c>
      <c r="Q88" s="232">
        <v>0</v>
      </c>
      <c r="R88" s="232">
        <f>Q88*H88</f>
        <v>0</v>
      </c>
      <c r="S88" s="232">
        <v>0.255</v>
      </c>
      <c r="T88" s="233">
        <f>S88*H88</f>
        <v>0.38250000000000001</v>
      </c>
      <c r="AR88" s="24" t="s">
        <v>169</v>
      </c>
      <c r="AT88" s="24" t="s">
        <v>164</v>
      </c>
      <c r="AU88" s="24" t="s">
        <v>90</v>
      </c>
      <c r="AY88" s="24" t="s">
        <v>162</v>
      </c>
      <c r="BE88" s="234">
        <f>IF(N88="základní",J88,0)</f>
        <v>0</v>
      </c>
      <c r="BF88" s="234">
        <f>IF(N88="snížená",J88,0)</f>
        <v>0</v>
      </c>
      <c r="BG88" s="234">
        <f>IF(N88="zákl. přenesená",J88,0)</f>
        <v>0</v>
      </c>
      <c r="BH88" s="234">
        <f>IF(N88="sníž. přenesená",J88,0)</f>
        <v>0</v>
      </c>
      <c r="BI88" s="234">
        <f>IF(N88="nulová",J88,0)</f>
        <v>0</v>
      </c>
      <c r="BJ88" s="24" t="s">
        <v>88</v>
      </c>
      <c r="BK88" s="234">
        <f>ROUND(I88*H88,2)</f>
        <v>0</v>
      </c>
      <c r="BL88" s="24" t="s">
        <v>169</v>
      </c>
      <c r="BM88" s="24" t="s">
        <v>626</v>
      </c>
    </row>
    <row r="89" s="1" customFormat="1">
      <c r="B89" s="47"/>
      <c r="C89" s="75"/>
      <c r="D89" s="235" t="s">
        <v>171</v>
      </c>
      <c r="E89" s="75"/>
      <c r="F89" s="236" t="s">
        <v>627</v>
      </c>
      <c r="G89" s="75"/>
      <c r="H89" s="75"/>
      <c r="I89" s="193"/>
      <c r="J89" s="75"/>
      <c r="K89" s="75"/>
      <c r="L89" s="73"/>
      <c r="M89" s="237"/>
      <c r="N89" s="48"/>
      <c r="O89" s="48"/>
      <c r="P89" s="48"/>
      <c r="Q89" s="48"/>
      <c r="R89" s="48"/>
      <c r="S89" s="48"/>
      <c r="T89" s="96"/>
      <c r="AT89" s="24" t="s">
        <v>171</v>
      </c>
      <c r="AU89" s="24" t="s">
        <v>90</v>
      </c>
    </row>
    <row r="90" s="11" customFormat="1">
      <c r="B90" s="238"/>
      <c r="C90" s="239"/>
      <c r="D90" s="235" t="s">
        <v>173</v>
      </c>
      <c r="E90" s="240" t="s">
        <v>37</v>
      </c>
      <c r="F90" s="241" t="s">
        <v>628</v>
      </c>
      <c r="G90" s="239"/>
      <c r="H90" s="242">
        <v>1.5</v>
      </c>
      <c r="I90" s="243"/>
      <c r="J90" s="239"/>
      <c r="K90" s="239"/>
      <c r="L90" s="244"/>
      <c r="M90" s="245"/>
      <c r="N90" s="246"/>
      <c r="O90" s="246"/>
      <c r="P90" s="246"/>
      <c r="Q90" s="246"/>
      <c r="R90" s="246"/>
      <c r="S90" s="246"/>
      <c r="T90" s="247"/>
      <c r="AT90" s="248" t="s">
        <v>173</v>
      </c>
      <c r="AU90" s="248" t="s">
        <v>90</v>
      </c>
      <c r="AV90" s="11" t="s">
        <v>90</v>
      </c>
      <c r="AW90" s="11" t="s">
        <v>43</v>
      </c>
      <c r="AX90" s="11" t="s">
        <v>88</v>
      </c>
      <c r="AY90" s="248" t="s">
        <v>162</v>
      </c>
    </row>
    <row r="91" s="1" customFormat="1" ht="51" customHeight="1">
      <c r="B91" s="47"/>
      <c r="C91" s="223" t="s">
        <v>90</v>
      </c>
      <c r="D91" s="223" t="s">
        <v>164</v>
      </c>
      <c r="E91" s="224" t="s">
        <v>629</v>
      </c>
      <c r="F91" s="225" t="s">
        <v>630</v>
      </c>
      <c r="G91" s="226" t="s">
        <v>167</v>
      </c>
      <c r="H91" s="227">
        <v>88.5</v>
      </c>
      <c r="I91" s="228"/>
      <c r="J91" s="229">
        <f>ROUND(I91*H91,2)</f>
        <v>0</v>
      </c>
      <c r="K91" s="225" t="s">
        <v>168</v>
      </c>
      <c r="L91" s="73"/>
      <c r="M91" s="230" t="s">
        <v>37</v>
      </c>
      <c r="N91" s="231" t="s">
        <v>51</v>
      </c>
      <c r="O91" s="48"/>
      <c r="P91" s="232">
        <f>O91*H91</f>
        <v>0</v>
      </c>
      <c r="Q91" s="232">
        <v>0</v>
      </c>
      <c r="R91" s="232">
        <f>Q91*H91</f>
        <v>0</v>
      </c>
      <c r="S91" s="232">
        <v>0.44</v>
      </c>
      <c r="T91" s="233">
        <f>S91*H91</f>
        <v>38.939999999999998</v>
      </c>
      <c r="AR91" s="24" t="s">
        <v>169</v>
      </c>
      <c r="AT91" s="24" t="s">
        <v>164</v>
      </c>
      <c r="AU91" s="24" t="s">
        <v>90</v>
      </c>
      <c r="AY91" s="24" t="s">
        <v>162</v>
      </c>
      <c r="BE91" s="234">
        <f>IF(N91="základní",J91,0)</f>
        <v>0</v>
      </c>
      <c r="BF91" s="234">
        <f>IF(N91="snížená",J91,0)</f>
        <v>0</v>
      </c>
      <c r="BG91" s="234">
        <f>IF(N91="zákl. přenesená",J91,0)</f>
        <v>0</v>
      </c>
      <c r="BH91" s="234">
        <f>IF(N91="sníž. přenesená",J91,0)</f>
        <v>0</v>
      </c>
      <c r="BI91" s="234">
        <f>IF(N91="nulová",J91,0)</f>
        <v>0</v>
      </c>
      <c r="BJ91" s="24" t="s">
        <v>88</v>
      </c>
      <c r="BK91" s="234">
        <f>ROUND(I91*H91,2)</f>
        <v>0</v>
      </c>
      <c r="BL91" s="24" t="s">
        <v>169</v>
      </c>
      <c r="BM91" s="24" t="s">
        <v>631</v>
      </c>
    </row>
    <row r="92" s="1" customFormat="1">
      <c r="B92" s="47"/>
      <c r="C92" s="75"/>
      <c r="D92" s="235" t="s">
        <v>171</v>
      </c>
      <c r="E92" s="75"/>
      <c r="F92" s="236" t="s">
        <v>172</v>
      </c>
      <c r="G92" s="75"/>
      <c r="H92" s="75"/>
      <c r="I92" s="193"/>
      <c r="J92" s="75"/>
      <c r="K92" s="75"/>
      <c r="L92" s="73"/>
      <c r="M92" s="237"/>
      <c r="N92" s="48"/>
      <c r="O92" s="48"/>
      <c r="P92" s="48"/>
      <c r="Q92" s="48"/>
      <c r="R92" s="48"/>
      <c r="S92" s="48"/>
      <c r="T92" s="96"/>
      <c r="AT92" s="24" t="s">
        <v>171</v>
      </c>
      <c r="AU92" s="24" t="s">
        <v>90</v>
      </c>
    </row>
    <row r="93" s="11" customFormat="1">
      <c r="B93" s="238"/>
      <c r="C93" s="239"/>
      <c r="D93" s="235" t="s">
        <v>173</v>
      </c>
      <c r="E93" s="240" t="s">
        <v>37</v>
      </c>
      <c r="F93" s="241" t="s">
        <v>628</v>
      </c>
      <c r="G93" s="239"/>
      <c r="H93" s="242">
        <v>1.5</v>
      </c>
      <c r="I93" s="243"/>
      <c r="J93" s="239"/>
      <c r="K93" s="239"/>
      <c r="L93" s="244"/>
      <c r="M93" s="245"/>
      <c r="N93" s="246"/>
      <c r="O93" s="246"/>
      <c r="P93" s="246"/>
      <c r="Q93" s="246"/>
      <c r="R93" s="246"/>
      <c r="S93" s="246"/>
      <c r="T93" s="247"/>
      <c r="AT93" s="248" t="s">
        <v>173</v>
      </c>
      <c r="AU93" s="248" t="s">
        <v>90</v>
      </c>
      <c r="AV93" s="11" t="s">
        <v>90</v>
      </c>
      <c r="AW93" s="11" t="s">
        <v>43</v>
      </c>
      <c r="AX93" s="11" t="s">
        <v>80</v>
      </c>
      <c r="AY93" s="248" t="s">
        <v>162</v>
      </c>
    </row>
    <row r="94" s="11" customFormat="1">
      <c r="B94" s="238"/>
      <c r="C94" s="239"/>
      <c r="D94" s="235" t="s">
        <v>173</v>
      </c>
      <c r="E94" s="240" t="s">
        <v>37</v>
      </c>
      <c r="F94" s="241" t="s">
        <v>632</v>
      </c>
      <c r="G94" s="239"/>
      <c r="H94" s="242">
        <v>3</v>
      </c>
      <c r="I94" s="243"/>
      <c r="J94" s="239"/>
      <c r="K94" s="239"/>
      <c r="L94" s="244"/>
      <c r="M94" s="245"/>
      <c r="N94" s="246"/>
      <c r="O94" s="246"/>
      <c r="P94" s="246"/>
      <c r="Q94" s="246"/>
      <c r="R94" s="246"/>
      <c r="S94" s="246"/>
      <c r="T94" s="247"/>
      <c r="AT94" s="248" t="s">
        <v>173</v>
      </c>
      <c r="AU94" s="248" t="s">
        <v>90</v>
      </c>
      <c r="AV94" s="11" t="s">
        <v>90</v>
      </c>
      <c r="AW94" s="11" t="s">
        <v>43</v>
      </c>
      <c r="AX94" s="11" t="s">
        <v>80</v>
      </c>
      <c r="AY94" s="248" t="s">
        <v>162</v>
      </c>
    </row>
    <row r="95" s="11" customFormat="1">
      <c r="B95" s="238"/>
      <c r="C95" s="239"/>
      <c r="D95" s="235" t="s">
        <v>173</v>
      </c>
      <c r="E95" s="240" t="s">
        <v>37</v>
      </c>
      <c r="F95" s="241" t="s">
        <v>633</v>
      </c>
      <c r="G95" s="239"/>
      <c r="H95" s="242">
        <v>70</v>
      </c>
      <c r="I95" s="243"/>
      <c r="J95" s="239"/>
      <c r="K95" s="239"/>
      <c r="L95" s="244"/>
      <c r="M95" s="245"/>
      <c r="N95" s="246"/>
      <c r="O95" s="246"/>
      <c r="P95" s="246"/>
      <c r="Q95" s="246"/>
      <c r="R95" s="246"/>
      <c r="S95" s="246"/>
      <c r="T95" s="247"/>
      <c r="AT95" s="248" t="s">
        <v>173</v>
      </c>
      <c r="AU95" s="248" t="s">
        <v>90</v>
      </c>
      <c r="AV95" s="11" t="s">
        <v>90</v>
      </c>
      <c r="AW95" s="11" t="s">
        <v>43</v>
      </c>
      <c r="AX95" s="11" t="s">
        <v>80</v>
      </c>
      <c r="AY95" s="248" t="s">
        <v>162</v>
      </c>
    </row>
    <row r="96" s="11" customFormat="1">
      <c r="B96" s="238"/>
      <c r="C96" s="239"/>
      <c r="D96" s="235" t="s">
        <v>173</v>
      </c>
      <c r="E96" s="240" t="s">
        <v>37</v>
      </c>
      <c r="F96" s="241" t="s">
        <v>634</v>
      </c>
      <c r="G96" s="239"/>
      <c r="H96" s="242">
        <v>14</v>
      </c>
      <c r="I96" s="243"/>
      <c r="J96" s="239"/>
      <c r="K96" s="239"/>
      <c r="L96" s="244"/>
      <c r="M96" s="245"/>
      <c r="N96" s="246"/>
      <c r="O96" s="246"/>
      <c r="P96" s="246"/>
      <c r="Q96" s="246"/>
      <c r="R96" s="246"/>
      <c r="S96" s="246"/>
      <c r="T96" s="247"/>
      <c r="AT96" s="248" t="s">
        <v>173</v>
      </c>
      <c r="AU96" s="248" t="s">
        <v>90</v>
      </c>
      <c r="AV96" s="11" t="s">
        <v>90</v>
      </c>
      <c r="AW96" s="11" t="s">
        <v>43</v>
      </c>
      <c r="AX96" s="11" t="s">
        <v>80</v>
      </c>
      <c r="AY96" s="248" t="s">
        <v>162</v>
      </c>
    </row>
    <row r="97" s="12" customFormat="1">
      <c r="B97" s="249"/>
      <c r="C97" s="250"/>
      <c r="D97" s="235" t="s">
        <v>173</v>
      </c>
      <c r="E97" s="251" t="s">
        <v>37</v>
      </c>
      <c r="F97" s="252" t="s">
        <v>180</v>
      </c>
      <c r="G97" s="250"/>
      <c r="H97" s="253">
        <v>88.5</v>
      </c>
      <c r="I97" s="254"/>
      <c r="J97" s="250"/>
      <c r="K97" s="250"/>
      <c r="L97" s="255"/>
      <c r="M97" s="256"/>
      <c r="N97" s="257"/>
      <c r="O97" s="257"/>
      <c r="P97" s="257"/>
      <c r="Q97" s="257"/>
      <c r="R97" s="257"/>
      <c r="S97" s="257"/>
      <c r="T97" s="258"/>
      <c r="AT97" s="259" t="s">
        <v>173</v>
      </c>
      <c r="AU97" s="259" t="s">
        <v>90</v>
      </c>
      <c r="AV97" s="12" t="s">
        <v>169</v>
      </c>
      <c r="AW97" s="12" t="s">
        <v>43</v>
      </c>
      <c r="AX97" s="12" t="s">
        <v>88</v>
      </c>
      <c r="AY97" s="259" t="s">
        <v>162</v>
      </c>
    </row>
    <row r="98" s="1" customFormat="1" ht="38.25" customHeight="1">
      <c r="B98" s="47"/>
      <c r="C98" s="223" t="s">
        <v>185</v>
      </c>
      <c r="D98" s="223" t="s">
        <v>164</v>
      </c>
      <c r="E98" s="224" t="s">
        <v>635</v>
      </c>
      <c r="F98" s="225" t="s">
        <v>636</v>
      </c>
      <c r="G98" s="226" t="s">
        <v>167</v>
      </c>
      <c r="H98" s="227">
        <v>3</v>
      </c>
      <c r="I98" s="228"/>
      <c r="J98" s="229">
        <f>ROUND(I98*H98,2)</f>
        <v>0</v>
      </c>
      <c r="K98" s="225" t="s">
        <v>168</v>
      </c>
      <c r="L98" s="73"/>
      <c r="M98" s="230" t="s">
        <v>37</v>
      </c>
      <c r="N98" s="231" t="s">
        <v>51</v>
      </c>
      <c r="O98" s="48"/>
      <c r="P98" s="232">
        <f>O98*H98</f>
        <v>0</v>
      </c>
      <c r="Q98" s="232">
        <v>0</v>
      </c>
      <c r="R98" s="232">
        <f>Q98*H98</f>
        <v>0</v>
      </c>
      <c r="S98" s="232">
        <v>0.23999999999999999</v>
      </c>
      <c r="T98" s="233">
        <f>S98*H98</f>
        <v>0.71999999999999997</v>
      </c>
      <c r="AR98" s="24" t="s">
        <v>169</v>
      </c>
      <c r="AT98" s="24" t="s">
        <v>164</v>
      </c>
      <c r="AU98" s="24" t="s">
        <v>90</v>
      </c>
      <c r="AY98" s="24" t="s">
        <v>162</v>
      </c>
      <c r="BE98" s="234">
        <f>IF(N98="základní",J98,0)</f>
        <v>0</v>
      </c>
      <c r="BF98" s="234">
        <f>IF(N98="snížená",J98,0)</f>
        <v>0</v>
      </c>
      <c r="BG98" s="234">
        <f>IF(N98="zákl. přenesená",J98,0)</f>
        <v>0</v>
      </c>
      <c r="BH98" s="234">
        <f>IF(N98="sníž. přenesená",J98,0)</f>
        <v>0</v>
      </c>
      <c r="BI98" s="234">
        <f>IF(N98="nulová",J98,0)</f>
        <v>0</v>
      </c>
      <c r="BJ98" s="24" t="s">
        <v>88</v>
      </c>
      <c r="BK98" s="234">
        <f>ROUND(I98*H98,2)</f>
        <v>0</v>
      </c>
      <c r="BL98" s="24" t="s">
        <v>169</v>
      </c>
      <c r="BM98" s="24" t="s">
        <v>637</v>
      </c>
    </row>
    <row r="99" s="1" customFormat="1">
      <c r="B99" s="47"/>
      <c r="C99" s="75"/>
      <c r="D99" s="235" t="s">
        <v>171</v>
      </c>
      <c r="E99" s="75"/>
      <c r="F99" s="236" t="s">
        <v>172</v>
      </c>
      <c r="G99" s="75"/>
      <c r="H99" s="75"/>
      <c r="I99" s="193"/>
      <c r="J99" s="75"/>
      <c r="K99" s="75"/>
      <c r="L99" s="73"/>
      <c r="M99" s="237"/>
      <c r="N99" s="48"/>
      <c r="O99" s="48"/>
      <c r="P99" s="48"/>
      <c r="Q99" s="48"/>
      <c r="R99" s="48"/>
      <c r="S99" s="48"/>
      <c r="T99" s="96"/>
      <c r="AT99" s="24" t="s">
        <v>171</v>
      </c>
      <c r="AU99" s="24" t="s">
        <v>90</v>
      </c>
    </row>
    <row r="100" s="11" customFormat="1">
      <c r="B100" s="238"/>
      <c r="C100" s="239"/>
      <c r="D100" s="235" t="s">
        <v>173</v>
      </c>
      <c r="E100" s="240" t="s">
        <v>37</v>
      </c>
      <c r="F100" s="241" t="s">
        <v>632</v>
      </c>
      <c r="G100" s="239"/>
      <c r="H100" s="242">
        <v>3</v>
      </c>
      <c r="I100" s="243"/>
      <c r="J100" s="239"/>
      <c r="K100" s="239"/>
      <c r="L100" s="244"/>
      <c r="M100" s="245"/>
      <c r="N100" s="246"/>
      <c r="O100" s="246"/>
      <c r="P100" s="246"/>
      <c r="Q100" s="246"/>
      <c r="R100" s="246"/>
      <c r="S100" s="246"/>
      <c r="T100" s="247"/>
      <c r="AT100" s="248" t="s">
        <v>173</v>
      </c>
      <c r="AU100" s="248" t="s">
        <v>90</v>
      </c>
      <c r="AV100" s="11" t="s">
        <v>90</v>
      </c>
      <c r="AW100" s="11" t="s">
        <v>43</v>
      </c>
      <c r="AX100" s="11" t="s">
        <v>88</v>
      </c>
      <c r="AY100" s="248" t="s">
        <v>162</v>
      </c>
    </row>
    <row r="101" s="1" customFormat="1" ht="51" customHeight="1">
      <c r="B101" s="47"/>
      <c r="C101" s="223" t="s">
        <v>169</v>
      </c>
      <c r="D101" s="223" t="s">
        <v>164</v>
      </c>
      <c r="E101" s="224" t="s">
        <v>165</v>
      </c>
      <c r="F101" s="225" t="s">
        <v>166</v>
      </c>
      <c r="G101" s="226" t="s">
        <v>167</v>
      </c>
      <c r="H101" s="227">
        <v>79.650000000000006</v>
      </c>
      <c r="I101" s="228"/>
      <c r="J101" s="229">
        <f>ROUND(I101*H101,2)</f>
        <v>0</v>
      </c>
      <c r="K101" s="225" t="s">
        <v>168</v>
      </c>
      <c r="L101" s="73"/>
      <c r="M101" s="230" t="s">
        <v>37</v>
      </c>
      <c r="N101" s="231" t="s">
        <v>51</v>
      </c>
      <c r="O101" s="48"/>
      <c r="P101" s="232">
        <f>O101*H101</f>
        <v>0</v>
      </c>
      <c r="Q101" s="232">
        <v>0</v>
      </c>
      <c r="R101" s="232">
        <f>Q101*H101</f>
        <v>0</v>
      </c>
      <c r="S101" s="232">
        <v>0.57999999999999996</v>
      </c>
      <c r="T101" s="233">
        <f>S101*H101</f>
        <v>46.197000000000003</v>
      </c>
      <c r="AR101" s="24" t="s">
        <v>169</v>
      </c>
      <c r="AT101" s="24" t="s">
        <v>164</v>
      </c>
      <c r="AU101" s="24" t="s">
        <v>90</v>
      </c>
      <c r="AY101" s="24" t="s">
        <v>162</v>
      </c>
      <c r="BE101" s="234">
        <f>IF(N101="základní",J101,0)</f>
        <v>0</v>
      </c>
      <c r="BF101" s="234">
        <f>IF(N101="snížená",J101,0)</f>
        <v>0</v>
      </c>
      <c r="BG101" s="234">
        <f>IF(N101="zákl. přenesená",J101,0)</f>
        <v>0</v>
      </c>
      <c r="BH101" s="234">
        <f>IF(N101="sníž. přenesená",J101,0)</f>
        <v>0</v>
      </c>
      <c r="BI101" s="234">
        <f>IF(N101="nulová",J101,0)</f>
        <v>0</v>
      </c>
      <c r="BJ101" s="24" t="s">
        <v>88</v>
      </c>
      <c r="BK101" s="234">
        <f>ROUND(I101*H101,2)</f>
        <v>0</v>
      </c>
      <c r="BL101" s="24" t="s">
        <v>169</v>
      </c>
      <c r="BM101" s="24" t="s">
        <v>638</v>
      </c>
    </row>
    <row r="102" s="1" customFormat="1">
      <c r="B102" s="47"/>
      <c r="C102" s="75"/>
      <c r="D102" s="235" t="s">
        <v>171</v>
      </c>
      <c r="E102" s="75"/>
      <c r="F102" s="236" t="s">
        <v>172</v>
      </c>
      <c r="G102" s="75"/>
      <c r="H102" s="75"/>
      <c r="I102" s="193"/>
      <c r="J102" s="75"/>
      <c r="K102" s="75"/>
      <c r="L102" s="73"/>
      <c r="M102" s="237"/>
      <c r="N102" s="48"/>
      <c r="O102" s="48"/>
      <c r="P102" s="48"/>
      <c r="Q102" s="48"/>
      <c r="R102" s="48"/>
      <c r="S102" s="48"/>
      <c r="T102" s="96"/>
      <c r="AT102" s="24" t="s">
        <v>171</v>
      </c>
      <c r="AU102" s="24" t="s">
        <v>90</v>
      </c>
    </row>
    <row r="103" s="11" customFormat="1">
      <c r="B103" s="238"/>
      <c r="C103" s="239"/>
      <c r="D103" s="235" t="s">
        <v>173</v>
      </c>
      <c r="E103" s="240" t="s">
        <v>37</v>
      </c>
      <c r="F103" s="241" t="s">
        <v>639</v>
      </c>
      <c r="G103" s="239"/>
      <c r="H103" s="242">
        <v>79.650000000000006</v>
      </c>
      <c r="I103" s="243"/>
      <c r="J103" s="239"/>
      <c r="K103" s="239"/>
      <c r="L103" s="244"/>
      <c r="M103" s="245"/>
      <c r="N103" s="246"/>
      <c r="O103" s="246"/>
      <c r="P103" s="246"/>
      <c r="Q103" s="246"/>
      <c r="R103" s="246"/>
      <c r="S103" s="246"/>
      <c r="T103" s="247"/>
      <c r="AT103" s="248" t="s">
        <v>173</v>
      </c>
      <c r="AU103" s="248" t="s">
        <v>90</v>
      </c>
      <c r="AV103" s="11" t="s">
        <v>90</v>
      </c>
      <c r="AW103" s="11" t="s">
        <v>43</v>
      </c>
      <c r="AX103" s="11" t="s">
        <v>80</v>
      </c>
      <c r="AY103" s="248" t="s">
        <v>162</v>
      </c>
    </row>
    <row r="104" s="12" customFormat="1">
      <c r="B104" s="249"/>
      <c r="C104" s="250"/>
      <c r="D104" s="235" t="s">
        <v>173</v>
      </c>
      <c r="E104" s="251" t="s">
        <v>37</v>
      </c>
      <c r="F104" s="252" t="s">
        <v>180</v>
      </c>
      <c r="G104" s="250"/>
      <c r="H104" s="253">
        <v>79.650000000000006</v>
      </c>
      <c r="I104" s="254"/>
      <c r="J104" s="250"/>
      <c r="K104" s="250"/>
      <c r="L104" s="255"/>
      <c r="M104" s="256"/>
      <c r="N104" s="257"/>
      <c r="O104" s="257"/>
      <c r="P104" s="257"/>
      <c r="Q104" s="257"/>
      <c r="R104" s="257"/>
      <c r="S104" s="257"/>
      <c r="T104" s="258"/>
      <c r="AT104" s="259" t="s">
        <v>173</v>
      </c>
      <c r="AU104" s="259" t="s">
        <v>90</v>
      </c>
      <c r="AV104" s="12" t="s">
        <v>169</v>
      </c>
      <c r="AW104" s="12" t="s">
        <v>43</v>
      </c>
      <c r="AX104" s="12" t="s">
        <v>88</v>
      </c>
      <c r="AY104" s="259" t="s">
        <v>162</v>
      </c>
    </row>
    <row r="105" s="1" customFormat="1" ht="38.25" customHeight="1">
      <c r="B105" s="47"/>
      <c r="C105" s="223" t="s">
        <v>115</v>
      </c>
      <c r="D105" s="223" t="s">
        <v>164</v>
      </c>
      <c r="E105" s="224" t="s">
        <v>181</v>
      </c>
      <c r="F105" s="225" t="s">
        <v>182</v>
      </c>
      <c r="G105" s="226" t="s">
        <v>167</v>
      </c>
      <c r="H105" s="227">
        <v>327.30000000000001</v>
      </c>
      <c r="I105" s="228"/>
      <c r="J105" s="229">
        <f>ROUND(I105*H105,2)</f>
        <v>0</v>
      </c>
      <c r="K105" s="225" t="s">
        <v>168</v>
      </c>
      <c r="L105" s="73"/>
      <c r="M105" s="230" t="s">
        <v>37</v>
      </c>
      <c r="N105" s="231" t="s">
        <v>51</v>
      </c>
      <c r="O105" s="48"/>
      <c r="P105" s="232">
        <f>O105*H105</f>
        <v>0</v>
      </c>
      <c r="Q105" s="232">
        <v>0</v>
      </c>
      <c r="R105" s="232">
        <f>Q105*H105</f>
        <v>0</v>
      </c>
      <c r="S105" s="232">
        <v>0.22</v>
      </c>
      <c r="T105" s="233">
        <f>S105*H105</f>
        <v>72.006</v>
      </c>
      <c r="AR105" s="24" t="s">
        <v>169</v>
      </c>
      <c r="AT105" s="24" t="s">
        <v>164</v>
      </c>
      <c r="AU105" s="24" t="s">
        <v>90</v>
      </c>
      <c r="AY105" s="24" t="s">
        <v>162</v>
      </c>
      <c r="BE105" s="234">
        <f>IF(N105="základní",J105,0)</f>
        <v>0</v>
      </c>
      <c r="BF105" s="234">
        <f>IF(N105="snížená",J105,0)</f>
        <v>0</v>
      </c>
      <c r="BG105" s="234">
        <f>IF(N105="zákl. přenesená",J105,0)</f>
        <v>0</v>
      </c>
      <c r="BH105" s="234">
        <f>IF(N105="sníž. přenesená",J105,0)</f>
        <v>0</v>
      </c>
      <c r="BI105" s="234">
        <f>IF(N105="nulová",J105,0)</f>
        <v>0</v>
      </c>
      <c r="BJ105" s="24" t="s">
        <v>88</v>
      </c>
      <c r="BK105" s="234">
        <f>ROUND(I105*H105,2)</f>
        <v>0</v>
      </c>
      <c r="BL105" s="24" t="s">
        <v>169</v>
      </c>
      <c r="BM105" s="24" t="s">
        <v>640</v>
      </c>
    </row>
    <row r="106" s="1" customFormat="1">
      <c r="B106" s="47"/>
      <c r="C106" s="75"/>
      <c r="D106" s="235" t="s">
        <v>171</v>
      </c>
      <c r="E106" s="75"/>
      <c r="F106" s="236" t="s">
        <v>172</v>
      </c>
      <c r="G106" s="75"/>
      <c r="H106" s="75"/>
      <c r="I106" s="193"/>
      <c r="J106" s="75"/>
      <c r="K106" s="75"/>
      <c r="L106" s="73"/>
      <c r="M106" s="237"/>
      <c r="N106" s="48"/>
      <c r="O106" s="48"/>
      <c r="P106" s="48"/>
      <c r="Q106" s="48"/>
      <c r="R106" s="48"/>
      <c r="S106" s="48"/>
      <c r="T106" s="96"/>
      <c r="AT106" s="24" t="s">
        <v>171</v>
      </c>
      <c r="AU106" s="24" t="s">
        <v>90</v>
      </c>
    </row>
    <row r="107" s="11" customFormat="1">
      <c r="B107" s="238"/>
      <c r="C107" s="239"/>
      <c r="D107" s="235" t="s">
        <v>173</v>
      </c>
      <c r="E107" s="240" t="s">
        <v>37</v>
      </c>
      <c r="F107" s="241" t="s">
        <v>641</v>
      </c>
      <c r="G107" s="239"/>
      <c r="H107" s="242">
        <v>79.650000000000006</v>
      </c>
      <c r="I107" s="243"/>
      <c r="J107" s="239"/>
      <c r="K107" s="239"/>
      <c r="L107" s="244"/>
      <c r="M107" s="245"/>
      <c r="N107" s="246"/>
      <c r="O107" s="246"/>
      <c r="P107" s="246"/>
      <c r="Q107" s="246"/>
      <c r="R107" s="246"/>
      <c r="S107" s="246"/>
      <c r="T107" s="247"/>
      <c r="AT107" s="248" t="s">
        <v>173</v>
      </c>
      <c r="AU107" s="248" t="s">
        <v>90</v>
      </c>
      <c r="AV107" s="11" t="s">
        <v>90</v>
      </c>
      <c r="AW107" s="11" t="s">
        <v>43</v>
      </c>
      <c r="AX107" s="11" t="s">
        <v>80</v>
      </c>
      <c r="AY107" s="248" t="s">
        <v>162</v>
      </c>
    </row>
    <row r="108" s="11" customFormat="1">
      <c r="B108" s="238"/>
      <c r="C108" s="239"/>
      <c r="D108" s="235" t="s">
        <v>173</v>
      </c>
      <c r="E108" s="240" t="s">
        <v>37</v>
      </c>
      <c r="F108" s="241" t="s">
        <v>633</v>
      </c>
      <c r="G108" s="239"/>
      <c r="H108" s="242">
        <v>70</v>
      </c>
      <c r="I108" s="243"/>
      <c r="J108" s="239"/>
      <c r="K108" s="239"/>
      <c r="L108" s="244"/>
      <c r="M108" s="245"/>
      <c r="N108" s="246"/>
      <c r="O108" s="246"/>
      <c r="P108" s="246"/>
      <c r="Q108" s="246"/>
      <c r="R108" s="246"/>
      <c r="S108" s="246"/>
      <c r="T108" s="247"/>
      <c r="AT108" s="248" t="s">
        <v>173</v>
      </c>
      <c r="AU108" s="248" t="s">
        <v>90</v>
      </c>
      <c r="AV108" s="11" t="s">
        <v>90</v>
      </c>
      <c r="AW108" s="11" t="s">
        <v>43</v>
      </c>
      <c r="AX108" s="11" t="s">
        <v>80</v>
      </c>
      <c r="AY108" s="248" t="s">
        <v>162</v>
      </c>
    </row>
    <row r="109" s="11" customFormat="1">
      <c r="B109" s="238"/>
      <c r="C109" s="239"/>
      <c r="D109" s="235" t="s">
        <v>173</v>
      </c>
      <c r="E109" s="240" t="s">
        <v>37</v>
      </c>
      <c r="F109" s="241" t="s">
        <v>634</v>
      </c>
      <c r="G109" s="239"/>
      <c r="H109" s="242">
        <v>14</v>
      </c>
      <c r="I109" s="243"/>
      <c r="J109" s="239"/>
      <c r="K109" s="239"/>
      <c r="L109" s="244"/>
      <c r="M109" s="245"/>
      <c r="N109" s="246"/>
      <c r="O109" s="246"/>
      <c r="P109" s="246"/>
      <c r="Q109" s="246"/>
      <c r="R109" s="246"/>
      <c r="S109" s="246"/>
      <c r="T109" s="247"/>
      <c r="AT109" s="248" t="s">
        <v>173</v>
      </c>
      <c r="AU109" s="248" t="s">
        <v>90</v>
      </c>
      <c r="AV109" s="11" t="s">
        <v>90</v>
      </c>
      <c r="AW109" s="11" t="s">
        <v>43</v>
      </c>
      <c r="AX109" s="11" t="s">
        <v>80</v>
      </c>
      <c r="AY109" s="248" t="s">
        <v>162</v>
      </c>
    </row>
    <row r="110" s="12" customFormat="1">
      <c r="B110" s="249"/>
      <c r="C110" s="250"/>
      <c r="D110" s="235" t="s">
        <v>173</v>
      </c>
      <c r="E110" s="251" t="s">
        <v>37</v>
      </c>
      <c r="F110" s="252" t="s">
        <v>180</v>
      </c>
      <c r="G110" s="250"/>
      <c r="H110" s="253">
        <v>163.65000000000001</v>
      </c>
      <c r="I110" s="254"/>
      <c r="J110" s="250"/>
      <c r="K110" s="250"/>
      <c r="L110" s="255"/>
      <c r="M110" s="256"/>
      <c r="N110" s="257"/>
      <c r="O110" s="257"/>
      <c r="P110" s="257"/>
      <c r="Q110" s="257"/>
      <c r="R110" s="257"/>
      <c r="S110" s="257"/>
      <c r="T110" s="258"/>
      <c r="AT110" s="259" t="s">
        <v>173</v>
      </c>
      <c r="AU110" s="259" t="s">
        <v>90</v>
      </c>
      <c r="AV110" s="12" t="s">
        <v>169</v>
      </c>
      <c r="AW110" s="12" t="s">
        <v>43</v>
      </c>
      <c r="AX110" s="12" t="s">
        <v>80</v>
      </c>
      <c r="AY110" s="259" t="s">
        <v>162</v>
      </c>
    </row>
    <row r="111" s="11" customFormat="1">
      <c r="B111" s="238"/>
      <c r="C111" s="239"/>
      <c r="D111" s="235" t="s">
        <v>173</v>
      </c>
      <c r="E111" s="240" t="s">
        <v>37</v>
      </c>
      <c r="F111" s="241" t="s">
        <v>642</v>
      </c>
      <c r="G111" s="239"/>
      <c r="H111" s="242">
        <v>327.30000000000001</v>
      </c>
      <c r="I111" s="243"/>
      <c r="J111" s="239"/>
      <c r="K111" s="239"/>
      <c r="L111" s="244"/>
      <c r="M111" s="245"/>
      <c r="N111" s="246"/>
      <c r="O111" s="246"/>
      <c r="P111" s="246"/>
      <c r="Q111" s="246"/>
      <c r="R111" s="246"/>
      <c r="S111" s="246"/>
      <c r="T111" s="247"/>
      <c r="AT111" s="248" t="s">
        <v>173</v>
      </c>
      <c r="AU111" s="248" t="s">
        <v>90</v>
      </c>
      <c r="AV111" s="11" t="s">
        <v>90</v>
      </c>
      <c r="AW111" s="11" t="s">
        <v>43</v>
      </c>
      <c r="AX111" s="11" t="s">
        <v>80</v>
      </c>
      <c r="AY111" s="248" t="s">
        <v>162</v>
      </c>
    </row>
    <row r="112" s="12" customFormat="1">
      <c r="B112" s="249"/>
      <c r="C112" s="250"/>
      <c r="D112" s="235" t="s">
        <v>173</v>
      </c>
      <c r="E112" s="251" t="s">
        <v>37</v>
      </c>
      <c r="F112" s="252" t="s">
        <v>180</v>
      </c>
      <c r="G112" s="250"/>
      <c r="H112" s="253">
        <v>327.30000000000001</v>
      </c>
      <c r="I112" s="254"/>
      <c r="J112" s="250"/>
      <c r="K112" s="250"/>
      <c r="L112" s="255"/>
      <c r="M112" s="256"/>
      <c r="N112" s="257"/>
      <c r="O112" s="257"/>
      <c r="P112" s="257"/>
      <c r="Q112" s="257"/>
      <c r="R112" s="257"/>
      <c r="S112" s="257"/>
      <c r="T112" s="258"/>
      <c r="AT112" s="259" t="s">
        <v>173</v>
      </c>
      <c r="AU112" s="259" t="s">
        <v>90</v>
      </c>
      <c r="AV112" s="12" t="s">
        <v>169</v>
      </c>
      <c r="AW112" s="12" t="s">
        <v>43</v>
      </c>
      <c r="AX112" s="12" t="s">
        <v>88</v>
      </c>
      <c r="AY112" s="259" t="s">
        <v>162</v>
      </c>
    </row>
    <row r="113" s="1" customFormat="1" ht="63.75" customHeight="1">
      <c r="B113" s="47"/>
      <c r="C113" s="223" t="s">
        <v>209</v>
      </c>
      <c r="D113" s="223" t="s">
        <v>164</v>
      </c>
      <c r="E113" s="224" t="s">
        <v>199</v>
      </c>
      <c r="F113" s="225" t="s">
        <v>200</v>
      </c>
      <c r="G113" s="226" t="s">
        <v>201</v>
      </c>
      <c r="H113" s="227">
        <v>28</v>
      </c>
      <c r="I113" s="228"/>
      <c r="J113" s="229">
        <f>ROUND(I113*H113,2)</f>
        <v>0</v>
      </c>
      <c r="K113" s="225" t="s">
        <v>168</v>
      </c>
      <c r="L113" s="73"/>
      <c r="M113" s="230" t="s">
        <v>37</v>
      </c>
      <c r="N113" s="231" t="s">
        <v>51</v>
      </c>
      <c r="O113" s="48"/>
      <c r="P113" s="232">
        <f>O113*H113</f>
        <v>0</v>
      </c>
      <c r="Q113" s="232">
        <v>0.0086800000000000002</v>
      </c>
      <c r="R113" s="232">
        <f>Q113*H113</f>
        <v>0.24304000000000001</v>
      </c>
      <c r="S113" s="232">
        <v>0</v>
      </c>
      <c r="T113" s="233">
        <f>S113*H113</f>
        <v>0</v>
      </c>
      <c r="AR113" s="24" t="s">
        <v>169</v>
      </c>
      <c r="AT113" s="24" t="s">
        <v>164</v>
      </c>
      <c r="AU113" s="24" t="s">
        <v>90</v>
      </c>
      <c r="AY113" s="24" t="s">
        <v>162</v>
      </c>
      <c r="BE113" s="234">
        <f>IF(N113="základní",J113,0)</f>
        <v>0</v>
      </c>
      <c r="BF113" s="234">
        <f>IF(N113="snížená",J113,0)</f>
        <v>0</v>
      </c>
      <c r="BG113" s="234">
        <f>IF(N113="zákl. přenesená",J113,0)</f>
        <v>0</v>
      </c>
      <c r="BH113" s="234">
        <f>IF(N113="sníž. přenesená",J113,0)</f>
        <v>0</v>
      </c>
      <c r="BI113" s="234">
        <f>IF(N113="nulová",J113,0)</f>
        <v>0</v>
      </c>
      <c r="BJ113" s="24" t="s">
        <v>88</v>
      </c>
      <c r="BK113" s="234">
        <f>ROUND(I113*H113,2)</f>
        <v>0</v>
      </c>
      <c r="BL113" s="24" t="s">
        <v>169</v>
      </c>
      <c r="BM113" s="24" t="s">
        <v>643</v>
      </c>
    </row>
    <row r="114" s="1" customFormat="1">
      <c r="B114" s="47"/>
      <c r="C114" s="75"/>
      <c r="D114" s="235" t="s">
        <v>171</v>
      </c>
      <c r="E114" s="75"/>
      <c r="F114" s="236" t="s">
        <v>203</v>
      </c>
      <c r="G114" s="75"/>
      <c r="H114" s="75"/>
      <c r="I114" s="193"/>
      <c r="J114" s="75"/>
      <c r="K114" s="75"/>
      <c r="L114" s="73"/>
      <c r="M114" s="237"/>
      <c r="N114" s="48"/>
      <c r="O114" s="48"/>
      <c r="P114" s="48"/>
      <c r="Q114" s="48"/>
      <c r="R114" s="48"/>
      <c r="S114" s="48"/>
      <c r="T114" s="96"/>
      <c r="AT114" s="24" t="s">
        <v>171</v>
      </c>
      <c r="AU114" s="24" t="s">
        <v>90</v>
      </c>
    </row>
    <row r="115" s="13" customFormat="1">
      <c r="B115" s="260"/>
      <c r="C115" s="261"/>
      <c r="D115" s="235" t="s">
        <v>173</v>
      </c>
      <c r="E115" s="262" t="s">
        <v>37</v>
      </c>
      <c r="F115" s="263" t="s">
        <v>644</v>
      </c>
      <c r="G115" s="261"/>
      <c r="H115" s="262" t="s">
        <v>37</v>
      </c>
      <c r="I115" s="264"/>
      <c r="J115" s="261"/>
      <c r="K115" s="261"/>
      <c r="L115" s="265"/>
      <c r="M115" s="266"/>
      <c r="N115" s="267"/>
      <c r="O115" s="267"/>
      <c r="P115" s="267"/>
      <c r="Q115" s="267"/>
      <c r="R115" s="267"/>
      <c r="S115" s="267"/>
      <c r="T115" s="268"/>
      <c r="AT115" s="269" t="s">
        <v>173</v>
      </c>
      <c r="AU115" s="269" t="s">
        <v>90</v>
      </c>
      <c r="AV115" s="13" t="s">
        <v>88</v>
      </c>
      <c r="AW115" s="13" t="s">
        <v>43</v>
      </c>
      <c r="AX115" s="13" t="s">
        <v>80</v>
      </c>
      <c r="AY115" s="269" t="s">
        <v>162</v>
      </c>
    </row>
    <row r="116" s="11" customFormat="1">
      <c r="B116" s="238"/>
      <c r="C116" s="239"/>
      <c r="D116" s="235" t="s">
        <v>173</v>
      </c>
      <c r="E116" s="240" t="s">
        <v>37</v>
      </c>
      <c r="F116" s="241" t="s">
        <v>271</v>
      </c>
      <c r="G116" s="239"/>
      <c r="H116" s="242">
        <v>14</v>
      </c>
      <c r="I116" s="243"/>
      <c r="J116" s="239"/>
      <c r="K116" s="239"/>
      <c r="L116" s="244"/>
      <c r="M116" s="245"/>
      <c r="N116" s="246"/>
      <c r="O116" s="246"/>
      <c r="P116" s="246"/>
      <c r="Q116" s="246"/>
      <c r="R116" s="246"/>
      <c r="S116" s="246"/>
      <c r="T116" s="247"/>
      <c r="AT116" s="248" t="s">
        <v>173</v>
      </c>
      <c r="AU116" s="248" t="s">
        <v>90</v>
      </c>
      <c r="AV116" s="11" t="s">
        <v>90</v>
      </c>
      <c r="AW116" s="11" t="s">
        <v>43</v>
      </c>
      <c r="AX116" s="11" t="s">
        <v>80</v>
      </c>
      <c r="AY116" s="248" t="s">
        <v>162</v>
      </c>
    </row>
    <row r="117" s="13" customFormat="1">
      <c r="B117" s="260"/>
      <c r="C117" s="261"/>
      <c r="D117" s="235" t="s">
        <v>173</v>
      </c>
      <c r="E117" s="262" t="s">
        <v>37</v>
      </c>
      <c r="F117" s="263" t="s">
        <v>206</v>
      </c>
      <c r="G117" s="261"/>
      <c r="H117" s="262" t="s">
        <v>37</v>
      </c>
      <c r="I117" s="264"/>
      <c r="J117" s="261"/>
      <c r="K117" s="261"/>
      <c r="L117" s="265"/>
      <c r="M117" s="266"/>
      <c r="N117" s="267"/>
      <c r="O117" s="267"/>
      <c r="P117" s="267"/>
      <c r="Q117" s="267"/>
      <c r="R117" s="267"/>
      <c r="S117" s="267"/>
      <c r="T117" s="268"/>
      <c r="AT117" s="269" t="s">
        <v>173</v>
      </c>
      <c r="AU117" s="269" t="s">
        <v>90</v>
      </c>
      <c r="AV117" s="13" t="s">
        <v>88</v>
      </c>
      <c r="AW117" s="13" t="s">
        <v>43</v>
      </c>
      <c r="AX117" s="13" t="s">
        <v>80</v>
      </c>
      <c r="AY117" s="269" t="s">
        <v>162</v>
      </c>
    </row>
    <row r="118" s="11" customFormat="1">
      <c r="B118" s="238"/>
      <c r="C118" s="239"/>
      <c r="D118" s="235" t="s">
        <v>173</v>
      </c>
      <c r="E118" s="240" t="s">
        <v>37</v>
      </c>
      <c r="F118" s="241" t="s">
        <v>271</v>
      </c>
      <c r="G118" s="239"/>
      <c r="H118" s="242">
        <v>14</v>
      </c>
      <c r="I118" s="243"/>
      <c r="J118" s="239"/>
      <c r="K118" s="239"/>
      <c r="L118" s="244"/>
      <c r="M118" s="245"/>
      <c r="N118" s="246"/>
      <c r="O118" s="246"/>
      <c r="P118" s="246"/>
      <c r="Q118" s="246"/>
      <c r="R118" s="246"/>
      <c r="S118" s="246"/>
      <c r="T118" s="247"/>
      <c r="AT118" s="248" t="s">
        <v>173</v>
      </c>
      <c r="AU118" s="248" t="s">
        <v>90</v>
      </c>
      <c r="AV118" s="11" t="s">
        <v>90</v>
      </c>
      <c r="AW118" s="11" t="s">
        <v>43</v>
      </c>
      <c r="AX118" s="11" t="s">
        <v>80</v>
      </c>
      <c r="AY118" s="248" t="s">
        <v>162</v>
      </c>
    </row>
    <row r="119" s="12" customFormat="1">
      <c r="B119" s="249"/>
      <c r="C119" s="250"/>
      <c r="D119" s="235" t="s">
        <v>173</v>
      </c>
      <c r="E119" s="251" t="s">
        <v>37</v>
      </c>
      <c r="F119" s="252" t="s">
        <v>180</v>
      </c>
      <c r="G119" s="250"/>
      <c r="H119" s="253">
        <v>28</v>
      </c>
      <c r="I119" s="254"/>
      <c r="J119" s="250"/>
      <c r="K119" s="250"/>
      <c r="L119" s="255"/>
      <c r="M119" s="256"/>
      <c r="N119" s="257"/>
      <c r="O119" s="257"/>
      <c r="P119" s="257"/>
      <c r="Q119" s="257"/>
      <c r="R119" s="257"/>
      <c r="S119" s="257"/>
      <c r="T119" s="258"/>
      <c r="AT119" s="259" t="s">
        <v>173</v>
      </c>
      <c r="AU119" s="259" t="s">
        <v>90</v>
      </c>
      <c r="AV119" s="12" t="s">
        <v>169</v>
      </c>
      <c r="AW119" s="12" t="s">
        <v>43</v>
      </c>
      <c r="AX119" s="12" t="s">
        <v>88</v>
      </c>
      <c r="AY119" s="259" t="s">
        <v>162</v>
      </c>
    </row>
    <row r="120" s="1" customFormat="1" ht="63.75" customHeight="1">
      <c r="B120" s="47"/>
      <c r="C120" s="223" t="s">
        <v>215</v>
      </c>
      <c r="D120" s="223" t="s">
        <v>164</v>
      </c>
      <c r="E120" s="224" t="s">
        <v>210</v>
      </c>
      <c r="F120" s="225" t="s">
        <v>211</v>
      </c>
      <c r="G120" s="226" t="s">
        <v>201</v>
      </c>
      <c r="H120" s="227">
        <v>47</v>
      </c>
      <c r="I120" s="228"/>
      <c r="J120" s="229">
        <f>ROUND(I120*H120,2)</f>
        <v>0</v>
      </c>
      <c r="K120" s="225" t="s">
        <v>168</v>
      </c>
      <c r="L120" s="73"/>
      <c r="M120" s="230" t="s">
        <v>37</v>
      </c>
      <c r="N120" s="231" t="s">
        <v>51</v>
      </c>
      <c r="O120" s="48"/>
      <c r="P120" s="232">
        <f>O120*H120</f>
        <v>0</v>
      </c>
      <c r="Q120" s="232">
        <v>0.036900000000000002</v>
      </c>
      <c r="R120" s="232">
        <f>Q120*H120</f>
        <v>1.7343000000000002</v>
      </c>
      <c r="S120" s="232">
        <v>0</v>
      </c>
      <c r="T120" s="233">
        <f>S120*H120</f>
        <v>0</v>
      </c>
      <c r="AR120" s="24" t="s">
        <v>169</v>
      </c>
      <c r="AT120" s="24" t="s">
        <v>164</v>
      </c>
      <c r="AU120" s="24" t="s">
        <v>90</v>
      </c>
      <c r="AY120" s="24" t="s">
        <v>162</v>
      </c>
      <c r="BE120" s="234">
        <f>IF(N120="základní",J120,0)</f>
        <v>0</v>
      </c>
      <c r="BF120" s="234">
        <f>IF(N120="snížená",J120,0)</f>
        <v>0</v>
      </c>
      <c r="BG120" s="234">
        <f>IF(N120="zákl. přenesená",J120,0)</f>
        <v>0</v>
      </c>
      <c r="BH120" s="234">
        <f>IF(N120="sníž. přenesená",J120,0)</f>
        <v>0</v>
      </c>
      <c r="BI120" s="234">
        <f>IF(N120="nulová",J120,0)</f>
        <v>0</v>
      </c>
      <c r="BJ120" s="24" t="s">
        <v>88</v>
      </c>
      <c r="BK120" s="234">
        <f>ROUND(I120*H120,2)</f>
        <v>0</v>
      </c>
      <c r="BL120" s="24" t="s">
        <v>169</v>
      </c>
      <c r="BM120" s="24" t="s">
        <v>645</v>
      </c>
    </row>
    <row r="121" s="1" customFormat="1">
      <c r="B121" s="47"/>
      <c r="C121" s="75"/>
      <c r="D121" s="235" t="s">
        <v>171</v>
      </c>
      <c r="E121" s="75"/>
      <c r="F121" s="236" t="s">
        <v>203</v>
      </c>
      <c r="G121" s="75"/>
      <c r="H121" s="75"/>
      <c r="I121" s="193"/>
      <c r="J121" s="75"/>
      <c r="K121" s="75"/>
      <c r="L121" s="73"/>
      <c r="M121" s="237"/>
      <c r="N121" s="48"/>
      <c r="O121" s="48"/>
      <c r="P121" s="48"/>
      <c r="Q121" s="48"/>
      <c r="R121" s="48"/>
      <c r="S121" s="48"/>
      <c r="T121" s="96"/>
      <c r="AT121" s="24" t="s">
        <v>171</v>
      </c>
      <c r="AU121" s="24" t="s">
        <v>90</v>
      </c>
    </row>
    <row r="122" s="13" customFormat="1">
      <c r="B122" s="260"/>
      <c r="C122" s="261"/>
      <c r="D122" s="235" t="s">
        <v>173</v>
      </c>
      <c r="E122" s="262" t="s">
        <v>37</v>
      </c>
      <c r="F122" s="263" t="s">
        <v>646</v>
      </c>
      <c r="G122" s="261"/>
      <c r="H122" s="262" t="s">
        <v>37</v>
      </c>
      <c r="I122" s="264"/>
      <c r="J122" s="261"/>
      <c r="K122" s="261"/>
      <c r="L122" s="265"/>
      <c r="M122" s="266"/>
      <c r="N122" s="267"/>
      <c r="O122" s="267"/>
      <c r="P122" s="267"/>
      <c r="Q122" s="267"/>
      <c r="R122" s="267"/>
      <c r="S122" s="267"/>
      <c r="T122" s="268"/>
      <c r="AT122" s="269" t="s">
        <v>173</v>
      </c>
      <c r="AU122" s="269" t="s">
        <v>90</v>
      </c>
      <c r="AV122" s="13" t="s">
        <v>88</v>
      </c>
      <c r="AW122" s="13" t="s">
        <v>43</v>
      </c>
      <c r="AX122" s="13" t="s">
        <v>80</v>
      </c>
      <c r="AY122" s="269" t="s">
        <v>162</v>
      </c>
    </row>
    <row r="123" s="11" customFormat="1">
      <c r="B123" s="238"/>
      <c r="C123" s="239"/>
      <c r="D123" s="235" t="s">
        <v>173</v>
      </c>
      <c r="E123" s="240" t="s">
        <v>37</v>
      </c>
      <c r="F123" s="241" t="s">
        <v>271</v>
      </c>
      <c r="G123" s="239"/>
      <c r="H123" s="242">
        <v>14</v>
      </c>
      <c r="I123" s="243"/>
      <c r="J123" s="239"/>
      <c r="K123" s="239"/>
      <c r="L123" s="244"/>
      <c r="M123" s="245"/>
      <c r="N123" s="246"/>
      <c r="O123" s="246"/>
      <c r="P123" s="246"/>
      <c r="Q123" s="246"/>
      <c r="R123" s="246"/>
      <c r="S123" s="246"/>
      <c r="T123" s="247"/>
      <c r="AT123" s="248" t="s">
        <v>173</v>
      </c>
      <c r="AU123" s="248" t="s">
        <v>90</v>
      </c>
      <c r="AV123" s="11" t="s">
        <v>90</v>
      </c>
      <c r="AW123" s="11" t="s">
        <v>43</v>
      </c>
      <c r="AX123" s="11" t="s">
        <v>80</v>
      </c>
      <c r="AY123" s="248" t="s">
        <v>162</v>
      </c>
    </row>
    <row r="124" s="13" customFormat="1">
      <c r="B124" s="260"/>
      <c r="C124" s="261"/>
      <c r="D124" s="235" t="s">
        <v>173</v>
      </c>
      <c r="E124" s="262" t="s">
        <v>37</v>
      </c>
      <c r="F124" s="263" t="s">
        <v>647</v>
      </c>
      <c r="G124" s="261"/>
      <c r="H124" s="262" t="s">
        <v>37</v>
      </c>
      <c r="I124" s="264"/>
      <c r="J124" s="261"/>
      <c r="K124" s="261"/>
      <c r="L124" s="265"/>
      <c r="M124" s="266"/>
      <c r="N124" s="267"/>
      <c r="O124" s="267"/>
      <c r="P124" s="267"/>
      <c r="Q124" s="267"/>
      <c r="R124" s="267"/>
      <c r="S124" s="267"/>
      <c r="T124" s="268"/>
      <c r="AT124" s="269" t="s">
        <v>173</v>
      </c>
      <c r="AU124" s="269" t="s">
        <v>90</v>
      </c>
      <c r="AV124" s="13" t="s">
        <v>88</v>
      </c>
      <c r="AW124" s="13" t="s">
        <v>43</v>
      </c>
      <c r="AX124" s="13" t="s">
        <v>80</v>
      </c>
      <c r="AY124" s="269" t="s">
        <v>162</v>
      </c>
    </row>
    <row r="125" s="11" customFormat="1">
      <c r="B125" s="238"/>
      <c r="C125" s="239"/>
      <c r="D125" s="235" t="s">
        <v>173</v>
      </c>
      <c r="E125" s="240" t="s">
        <v>37</v>
      </c>
      <c r="F125" s="241" t="s">
        <v>88</v>
      </c>
      <c r="G125" s="239"/>
      <c r="H125" s="242">
        <v>1</v>
      </c>
      <c r="I125" s="243"/>
      <c r="J125" s="239"/>
      <c r="K125" s="239"/>
      <c r="L125" s="244"/>
      <c r="M125" s="245"/>
      <c r="N125" s="246"/>
      <c r="O125" s="246"/>
      <c r="P125" s="246"/>
      <c r="Q125" s="246"/>
      <c r="R125" s="246"/>
      <c r="S125" s="246"/>
      <c r="T125" s="247"/>
      <c r="AT125" s="248" t="s">
        <v>173</v>
      </c>
      <c r="AU125" s="248" t="s">
        <v>90</v>
      </c>
      <c r="AV125" s="11" t="s">
        <v>90</v>
      </c>
      <c r="AW125" s="11" t="s">
        <v>43</v>
      </c>
      <c r="AX125" s="11" t="s">
        <v>80</v>
      </c>
      <c r="AY125" s="248" t="s">
        <v>162</v>
      </c>
    </row>
    <row r="126" s="13" customFormat="1">
      <c r="B126" s="260"/>
      <c r="C126" s="261"/>
      <c r="D126" s="235" t="s">
        <v>173</v>
      </c>
      <c r="E126" s="262" t="s">
        <v>37</v>
      </c>
      <c r="F126" s="263" t="s">
        <v>648</v>
      </c>
      <c r="G126" s="261"/>
      <c r="H126" s="262" t="s">
        <v>37</v>
      </c>
      <c r="I126" s="264"/>
      <c r="J126" s="261"/>
      <c r="K126" s="261"/>
      <c r="L126" s="265"/>
      <c r="M126" s="266"/>
      <c r="N126" s="267"/>
      <c r="O126" s="267"/>
      <c r="P126" s="267"/>
      <c r="Q126" s="267"/>
      <c r="R126" s="267"/>
      <c r="S126" s="267"/>
      <c r="T126" s="268"/>
      <c r="AT126" s="269" t="s">
        <v>173</v>
      </c>
      <c r="AU126" s="269" t="s">
        <v>90</v>
      </c>
      <c r="AV126" s="13" t="s">
        <v>88</v>
      </c>
      <c r="AW126" s="13" t="s">
        <v>43</v>
      </c>
      <c r="AX126" s="13" t="s">
        <v>80</v>
      </c>
      <c r="AY126" s="269" t="s">
        <v>162</v>
      </c>
    </row>
    <row r="127" s="11" customFormat="1">
      <c r="B127" s="238"/>
      <c r="C127" s="239"/>
      <c r="D127" s="235" t="s">
        <v>173</v>
      </c>
      <c r="E127" s="240" t="s">
        <v>37</v>
      </c>
      <c r="F127" s="241" t="s">
        <v>649</v>
      </c>
      <c r="G127" s="239"/>
      <c r="H127" s="242">
        <v>32</v>
      </c>
      <c r="I127" s="243"/>
      <c r="J127" s="239"/>
      <c r="K127" s="239"/>
      <c r="L127" s="244"/>
      <c r="M127" s="245"/>
      <c r="N127" s="246"/>
      <c r="O127" s="246"/>
      <c r="P127" s="246"/>
      <c r="Q127" s="246"/>
      <c r="R127" s="246"/>
      <c r="S127" s="246"/>
      <c r="T127" s="247"/>
      <c r="AT127" s="248" t="s">
        <v>173</v>
      </c>
      <c r="AU127" s="248" t="s">
        <v>90</v>
      </c>
      <c r="AV127" s="11" t="s">
        <v>90</v>
      </c>
      <c r="AW127" s="11" t="s">
        <v>43</v>
      </c>
      <c r="AX127" s="11" t="s">
        <v>80</v>
      </c>
      <c r="AY127" s="248" t="s">
        <v>162</v>
      </c>
    </row>
    <row r="128" s="12" customFormat="1">
      <c r="B128" s="249"/>
      <c r="C128" s="250"/>
      <c r="D128" s="235" t="s">
        <v>173</v>
      </c>
      <c r="E128" s="251" t="s">
        <v>37</v>
      </c>
      <c r="F128" s="252" t="s">
        <v>180</v>
      </c>
      <c r="G128" s="250"/>
      <c r="H128" s="253">
        <v>47</v>
      </c>
      <c r="I128" s="254"/>
      <c r="J128" s="250"/>
      <c r="K128" s="250"/>
      <c r="L128" s="255"/>
      <c r="M128" s="256"/>
      <c r="N128" s="257"/>
      <c r="O128" s="257"/>
      <c r="P128" s="257"/>
      <c r="Q128" s="257"/>
      <c r="R128" s="257"/>
      <c r="S128" s="257"/>
      <c r="T128" s="258"/>
      <c r="AT128" s="259" t="s">
        <v>173</v>
      </c>
      <c r="AU128" s="259" t="s">
        <v>90</v>
      </c>
      <c r="AV128" s="12" t="s">
        <v>169</v>
      </c>
      <c r="AW128" s="12" t="s">
        <v>43</v>
      </c>
      <c r="AX128" s="12" t="s">
        <v>88</v>
      </c>
      <c r="AY128" s="259" t="s">
        <v>162</v>
      </c>
    </row>
    <row r="129" s="1" customFormat="1" ht="25.5" customHeight="1">
      <c r="B129" s="47"/>
      <c r="C129" s="223" t="s">
        <v>222</v>
      </c>
      <c r="D129" s="223" t="s">
        <v>164</v>
      </c>
      <c r="E129" s="224" t="s">
        <v>650</v>
      </c>
      <c r="F129" s="225" t="s">
        <v>651</v>
      </c>
      <c r="G129" s="226" t="s">
        <v>436</v>
      </c>
      <c r="H129" s="227">
        <v>81</v>
      </c>
      <c r="I129" s="228"/>
      <c r="J129" s="229">
        <f>ROUND(I129*H129,2)</f>
        <v>0</v>
      </c>
      <c r="K129" s="225" t="s">
        <v>168</v>
      </c>
      <c r="L129" s="73"/>
      <c r="M129" s="230" t="s">
        <v>37</v>
      </c>
      <c r="N129" s="231" t="s">
        <v>51</v>
      </c>
      <c r="O129" s="48"/>
      <c r="P129" s="232">
        <f>O129*H129</f>
        <v>0</v>
      </c>
      <c r="Q129" s="232">
        <v>0.00064999999999999997</v>
      </c>
      <c r="R129" s="232">
        <f>Q129*H129</f>
        <v>0.052649999999999995</v>
      </c>
      <c r="S129" s="232">
        <v>0</v>
      </c>
      <c r="T129" s="233">
        <f>S129*H129</f>
        <v>0</v>
      </c>
      <c r="AR129" s="24" t="s">
        <v>169</v>
      </c>
      <c r="AT129" s="24" t="s">
        <v>164</v>
      </c>
      <c r="AU129" s="24" t="s">
        <v>90</v>
      </c>
      <c r="AY129" s="24" t="s">
        <v>162</v>
      </c>
      <c r="BE129" s="234">
        <f>IF(N129="základní",J129,0)</f>
        <v>0</v>
      </c>
      <c r="BF129" s="234">
        <f>IF(N129="snížená",J129,0)</f>
        <v>0</v>
      </c>
      <c r="BG129" s="234">
        <f>IF(N129="zákl. přenesená",J129,0)</f>
        <v>0</v>
      </c>
      <c r="BH129" s="234">
        <f>IF(N129="sníž. přenesená",J129,0)</f>
        <v>0</v>
      </c>
      <c r="BI129" s="234">
        <f>IF(N129="nulová",J129,0)</f>
        <v>0</v>
      </c>
      <c r="BJ129" s="24" t="s">
        <v>88</v>
      </c>
      <c r="BK129" s="234">
        <f>ROUND(I129*H129,2)</f>
        <v>0</v>
      </c>
      <c r="BL129" s="24" t="s">
        <v>169</v>
      </c>
      <c r="BM129" s="24" t="s">
        <v>652</v>
      </c>
    </row>
    <row r="130" s="1" customFormat="1">
      <c r="B130" s="47"/>
      <c r="C130" s="75"/>
      <c r="D130" s="235" t="s">
        <v>171</v>
      </c>
      <c r="E130" s="75"/>
      <c r="F130" s="236" t="s">
        <v>219</v>
      </c>
      <c r="G130" s="75"/>
      <c r="H130" s="75"/>
      <c r="I130" s="193"/>
      <c r="J130" s="75"/>
      <c r="K130" s="75"/>
      <c r="L130" s="73"/>
      <c r="M130" s="237"/>
      <c r="N130" s="48"/>
      <c r="O130" s="48"/>
      <c r="P130" s="48"/>
      <c r="Q130" s="48"/>
      <c r="R130" s="48"/>
      <c r="S130" s="48"/>
      <c r="T130" s="96"/>
      <c r="AT130" s="24" t="s">
        <v>171</v>
      </c>
      <c r="AU130" s="24" t="s">
        <v>90</v>
      </c>
    </row>
    <row r="131" s="11" customFormat="1">
      <c r="B131" s="238"/>
      <c r="C131" s="239"/>
      <c r="D131" s="235" t="s">
        <v>173</v>
      </c>
      <c r="E131" s="240" t="s">
        <v>37</v>
      </c>
      <c r="F131" s="241" t="s">
        <v>653</v>
      </c>
      <c r="G131" s="239"/>
      <c r="H131" s="242">
        <v>81</v>
      </c>
      <c r="I131" s="243"/>
      <c r="J131" s="239"/>
      <c r="K131" s="239"/>
      <c r="L131" s="244"/>
      <c r="M131" s="245"/>
      <c r="N131" s="246"/>
      <c r="O131" s="246"/>
      <c r="P131" s="246"/>
      <c r="Q131" s="246"/>
      <c r="R131" s="246"/>
      <c r="S131" s="246"/>
      <c r="T131" s="247"/>
      <c r="AT131" s="248" t="s">
        <v>173</v>
      </c>
      <c r="AU131" s="248" t="s">
        <v>90</v>
      </c>
      <c r="AV131" s="11" t="s">
        <v>90</v>
      </c>
      <c r="AW131" s="11" t="s">
        <v>43</v>
      </c>
      <c r="AX131" s="11" t="s">
        <v>88</v>
      </c>
      <c r="AY131" s="248" t="s">
        <v>162</v>
      </c>
    </row>
    <row r="132" s="1" customFormat="1" ht="25.5" customHeight="1">
      <c r="B132" s="47"/>
      <c r="C132" s="223" t="s">
        <v>226</v>
      </c>
      <c r="D132" s="223" t="s">
        <v>164</v>
      </c>
      <c r="E132" s="224" t="s">
        <v>654</v>
      </c>
      <c r="F132" s="225" t="s">
        <v>655</v>
      </c>
      <c r="G132" s="226" t="s">
        <v>436</v>
      </c>
      <c r="H132" s="227">
        <v>81</v>
      </c>
      <c r="I132" s="228"/>
      <c r="J132" s="229">
        <f>ROUND(I132*H132,2)</f>
        <v>0</v>
      </c>
      <c r="K132" s="225" t="s">
        <v>168</v>
      </c>
      <c r="L132" s="73"/>
      <c r="M132" s="230" t="s">
        <v>37</v>
      </c>
      <c r="N132" s="231" t="s">
        <v>51</v>
      </c>
      <c r="O132" s="48"/>
      <c r="P132" s="232">
        <f>O132*H132</f>
        <v>0</v>
      </c>
      <c r="Q132" s="232">
        <v>0</v>
      </c>
      <c r="R132" s="232">
        <f>Q132*H132</f>
        <v>0</v>
      </c>
      <c r="S132" s="232">
        <v>0</v>
      </c>
      <c r="T132" s="233">
        <f>S132*H132</f>
        <v>0</v>
      </c>
      <c r="AR132" s="24" t="s">
        <v>169</v>
      </c>
      <c r="AT132" s="24" t="s">
        <v>164</v>
      </c>
      <c r="AU132" s="24" t="s">
        <v>90</v>
      </c>
      <c r="AY132" s="24" t="s">
        <v>162</v>
      </c>
      <c r="BE132" s="234">
        <f>IF(N132="základní",J132,0)</f>
        <v>0</v>
      </c>
      <c r="BF132" s="234">
        <f>IF(N132="snížená",J132,0)</f>
        <v>0</v>
      </c>
      <c r="BG132" s="234">
        <f>IF(N132="zákl. přenesená",J132,0)</f>
        <v>0</v>
      </c>
      <c r="BH132" s="234">
        <f>IF(N132="sníž. přenesená",J132,0)</f>
        <v>0</v>
      </c>
      <c r="BI132" s="234">
        <f>IF(N132="nulová",J132,0)</f>
        <v>0</v>
      </c>
      <c r="BJ132" s="24" t="s">
        <v>88</v>
      </c>
      <c r="BK132" s="234">
        <f>ROUND(I132*H132,2)</f>
        <v>0</v>
      </c>
      <c r="BL132" s="24" t="s">
        <v>169</v>
      </c>
      <c r="BM132" s="24" t="s">
        <v>656</v>
      </c>
    </row>
    <row r="133" s="1" customFormat="1">
      <c r="B133" s="47"/>
      <c r="C133" s="75"/>
      <c r="D133" s="235" t="s">
        <v>171</v>
      </c>
      <c r="E133" s="75"/>
      <c r="F133" s="236" t="s">
        <v>219</v>
      </c>
      <c r="G133" s="75"/>
      <c r="H133" s="75"/>
      <c r="I133" s="193"/>
      <c r="J133" s="75"/>
      <c r="K133" s="75"/>
      <c r="L133" s="73"/>
      <c r="M133" s="237"/>
      <c r="N133" s="48"/>
      <c r="O133" s="48"/>
      <c r="P133" s="48"/>
      <c r="Q133" s="48"/>
      <c r="R133" s="48"/>
      <c r="S133" s="48"/>
      <c r="T133" s="96"/>
      <c r="AT133" s="24" t="s">
        <v>171</v>
      </c>
      <c r="AU133" s="24" t="s">
        <v>90</v>
      </c>
    </row>
    <row r="134" s="11" customFormat="1">
      <c r="B134" s="238"/>
      <c r="C134" s="239"/>
      <c r="D134" s="235" t="s">
        <v>173</v>
      </c>
      <c r="E134" s="240" t="s">
        <v>37</v>
      </c>
      <c r="F134" s="241" t="s">
        <v>653</v>
      </c>
      <c r="G134" s="239"/>
      <c r="H134" s="242">
        <v>81</v>
      </c>
      <c r="I134" s="243"/>
      <c r="J134" s="239"/>
      <c r="K134" s="239"/>
      <c r="L134" s="244"/>
      <c r="M134" s="245"/>
      <c r="N134" s="246"/>
      <c r="O134" s="246"/>
      <c r="P134" s="246"/>
      <c r="Q134" s="246"/>
      <c r="R134" s="246"/>
      <c r="S134" s="246"/>
      <c r="T134" s="247"/>
      <c r="AT134" s="248" t="s">
        <v>173</v>
      </c>
      <c r="AU134" s="248" t="s">
        <v>90</v>
      </c>
      <c r="AV134" s="11" t="s">
        <v>90</v>
      </c>
      <c r="AW134" s="11" t="s">
        <v>43</v>
      </c>
      <c r="AX134" s="11" t="s">
        <v>88</v>
      </c>
      <c r="AY134" s="248" t="s">
        <v>162</v>
      </c>
    </row>
    <row r="135" s="1" customFormat="1" ht="25.5" customHeight="1">
      <c r="B135" s="47"/>
      <c r="C135" s="223" t="s">
        <v>231</v>
      </c>
      <c r="D135" s="223" t="s">
        <v>164</v>
      </c>
      <c r="E135" s="224" t="s">
        <v>216</v>
      </c>
      <c r="F135" s="225" t="s">
        <v>217</v>
      </c>
      <c r="G135" s="226" t="s">
        <v>201</v>
      </c>
      <c r="H135" s="227">
        <v>378</v>
      </c>
      <c r="I135" s="228"/>
      <c r="J135" s="229">
        <f>ROUND(I135*H135,2)</f>
        <v>0</v>
      </c>
      <c r="K135" s="225" t="s">
        <v>168</v>
      </c>
      <c r="L135" s="73"/>
      <c r="M135" s="230" t="s">
        <v>37</v>
      </c>
      <c r="N135" s="231" t="s">
        <v>51</v>
      </c>
      <c r="O135" s="48"/>
      <c r="P135" s="232">
        <f>O135*H135</f>
        <v>0</v>
      </c>
      <c r="Q135" s="232">
        <v>0.00014999999999999999</v>
      </c>
      <c r="R135" s="232">
        <f>Q135*H135</f>
        <v>0.056699999999999993</v>
      </c>
      <c r="S135" s="232">
        <v>0</v>
      </c>
      <c r="T135" s="233">
        <f>S135*H135</f>
        <v>0</v>
      </c>
      <c r="AR135" s="24" t="s">
        <v>169</v>
      </c>
      <c r="AT135" s="24" t="s">
        <v>164</v>
      </c>
      <c r="AU135" s="24" t="s">
        <v>90</v>
      </c>
      <c r="AY135" s="24" t="s">
        <v>162</v>
      </c>
      <c r="BE135" s="234">
        <f>IF(N135="základní",J135,0)</f>
        <v>0</v>
      </c>
      <c r="BF135" s="234">
        <f>IF(N135="snížená",J135,0)</f>
        <v>0</v>
      </c>
      <c r="BG135" s="234">
        <f>IF(N135="zákl. přenesená",J135,0)</f>
        <v>0</v>
      </c>
      <c r="BH135" s="234">
        <f>IF(N135="sníž. přenesená",J135,0)</f>
        <v>0</v>
      </c>
      <c r="BI135" s="234">
        <f>IF(N135="nulová",J135,0)</f>
        <v>0</v>
      </c>
      <c r="BJ135" s="24" t="s">
        <v>88</v>
      </c>
      <c r="BK135" s="234">
        <f>ROUND(I135*H135,2)</f>
        <v>0</v>
      </c>
      <c r="BL135" s="24" t="s">
        <v>169</v>
      </c>
      <c r="BM135" s="24" t="s">
        <v>657</v>
      </c>
    </row>
    <row r="136" s="1" customFormat="1">
      <c r="B136" s="47"/>
      <c r="C136" s="75"/>
      <c r="D136" s="235" t="s">
        <v>171</v>
      </c>
      <c r="E136" s="75"/>
      <c r="F136" s="236" t="s">
        <v>219</v>
      </c>
      <c r="G136" s="75"/>
      <c r="H136" s="75"/>
      <c r="I136" s="193"/>
      <c r="J136" s="75"/>
      <c r="K136" s="75"/>
      <c r="L136" s="73"/>
      <c r="M136" s="237"/>
      <c r="N136" s="48"/>
      <c r="O136" s="48"/>
      <c r="P136" s="48"/>
      <c r="Q136" s="48"/>
      <c r="R136" s="48"/>
      <c r="S136" s="48"/>
      <c r="T136" s="96"/>
      <c r="AT136" s="24" t="s">
        <v>171</v>
      </c>
      <c r="AU136" s="24" t="s">
        <v>90</v>
      </c>
    </row>
    <row r="137" s="11" customFormat="1">
      <c r="B137" s="238"/>
      <c r="C137" s="239"/>
      <c r="D137" s="235" t="s">
        <v>173</v>
      </c>
      <c r="E137" s="240" t="s">
        <v>37</v>
      </c>
      <c r="F137" s="241" t="s">
        <v>658</v>
      </c>
      <c r="G137" s="239"/>
      <c r="H137" s="242">
        <v>378</v>
      </c>
      <c r="I137" s="243"/>
      <c r="J137" s="239"/>
      <c r="K137" s="239"/>
      <c r="L137" s="244"/>
      <c r="M137" s="245"/>
      <c r="N137" s="246"/>
      <c r="O137" s="246"/>
      <c r="P137" s="246"/>
      <c r="Q137" s="246"/>
      <c r="R137" s="246"/>
      <c r="S137" s="246"/>
      <c r="T137" s="247"/>
      <c r="AT137" s="248" t="s">
        <v>173</v>
      </c>
      <c r="AU137" s="248" t="s">
        <v>90</v>
      </c>
      <c r="AV137" s="11" t="s">
        <v>90</v>
      </c>
      <c r="AW137" s="11" t="s">
        <v>43</v>
      </c>
      <c r="AX137" s="11" t="s">
        <v>88</v>
      </c>
      <c r="AY137" s="248" t="s">
        <v>162</v>
      </c>
    </row>
    <row r="138" s="1" customFormat="1" ht="25.5" customHeight="1">
      <c r="B138" s="47"/>
      <c r="C138" s="223" t="s">
        <v>235</v>
      </c>
      <c r="D138" s="223" t="s">
        <v>164</v>
      </c>
      <c r="E138" s="224" t="s">
        <v>223</v>
      </c>
      <c r="F138" s="225" t="s">
        <v>224</v>
      </c>
      <c r="G138" s="226" t="s">
        <v>201</v>
      </c>
      <c r="H138" s="227">
        <v>378</v>
      </c>
      <c r="I138" s="228"/>
      <c r="J138" s="229">
        <f>ROUND(I138*H138,2)</f>
        <v>0</v>
      </c>
      <c r="K138" s="225" t="s">
        <v>168</v>
      </c>
      <c r="L138" s="73"/>
      <c r="M138" s="230" t="s">
        <v>37</v>
      </c>
      <c r="N138" s="231" t="s">
        <v>51</v>
      </c>
      <c r="O138" s="48"/>
      <c r="P138" s="232">
        <f>O138*H138</f>
        <v>0</v>
      </c>
      <c r="Q138" s="232">
        <v>0</v>
      </c>
      <c r="R138" s="232">
        <f>Q138*H138</f>
        <v>0</v>
      </c>
      <c r="S138" s="232">
        <v>0</v>
      </c>
      <c r="T138" s="233">
        <f>S138*H138</f>
        <v>0</v>
      </c>
      <c r="AR138" s="24" t="s">
        <v>169</v>
      </c>
      <c r="AT138" s="24" t="s">
        <v>164</v>
      </c>
      <c r="AU138" s="24" t="s">
        <v>90</v>
      </c>
      <c r="AY138" s="24" t="s">
        <v>162</v>
      </c>
      <c r="BE138" s="234">
        <f>IF(N138="základní",J138,0)</f>
        <v>0</v>
      </c>
      <c r="BF138" s="234">
        <f>IF(N138="snížená",J138,0)</f>
        <v>0</v>
      </c>
      <c r="BG138" s="234">
        <f>IF(N138="zákl. přenesená",J138,0)</f>
        <v>0</v>
      </c>
      <c r="BH138" s="234">
        <f>IF(N138="sníž. přenesená",J138,0)</f>
        <v>0</v>
      </c>
      <c r="BI138" s="234">
        <f>IF(N138="nulová",J138,0)</f>
        <v>0</v>
      </c>
      <c r="BJ138" s="24" t="s">
        <v>88</v>
      </c>
      <c r="BK138" s="234">
        <f>ROUND(I138*H138,2)</f>
        <v>0</v>
      </c>
      <c r="BL138" s="24" t="s">
        <v>169</v>
      </c>
      <c r="BM138" s="24" t="s">
        <v>659</v>
      </c>
    </row>
    <row r="139" s="1" customFormat="1">
      <c r="B139" s="47"/>
      <c r="C139" s="75"/>
      <c r="D139" s="235" t="s">
        <v>171</v>
      </c>
      <c r="E139" s="75"/>
      <c r="F139" s="236" t="s">
        <v>219</v>
      </c>
      <c r="G139" s="75"/>
      <c r="H139" s="75"/>
      <c r="I139" s="193"/>
      <c r="J139" s="75"/>
      <c r="K139" s="75"/>
      <c r="L139" s="73"/>
      <c r="M139" s="237"/>
      <c r="N139" s="48"/>
      <c r="O139" s="48"/>
      <c r="P139" s="48"/>
      <c r="Q139" s="48"/>
      <c r="R139" s="48"/>
      <c r="S139" s="48"/>
      <c r="T139" s="96"/>
      <c r="AT139" s="24" t="s">
        <v>171</v>
      </c>
      <c r="AU139" s="24" t="s">
        <v>90</v>
      </c>
    </row>
    <row r="140" s="11" customFormat="1">
      <c r="B140" s="238"/>
      <c r="C140" s="239"/>
      <c r="D140" s="235" t="s">
        <v>173</v>
      </c>
      <c r="E140" s="240" t="s">
        <v>37</v>
      </c>
      <c r="F140" s="241" t="s">
        <v>658</v>
      </c>
      <c r="G140" s="239"/>
      <c r="H140" s="242">
        <v>378</v>
      </c>
      <c r="I140" s="243"/>
      <c r="J140" s="239"/>
      <c r="K140" s="239"/>
      <c r="L140" s="244"/>
      <c r="M140" s="245"/>
      <c r="N140" s="246"/>
      <c r="O140" s="246"/>
      <c r="P140" s="246"/>
      <c r="Q140" s="246"/>
      <c r="R140" s="246"/>
      <c r="S140" s="246"/>
      <c r="T140" s="247"/>
      <c r="AT140" s="248" t="s">
        <v>173</v>
      </c>
      <c r="AU140" s="248" t="s">
        <v>90</v>
      </c>
      <c r="AV140" s="11" t="s">
        <v>90</v>
      </c>
      <c r="AW140" s="11" t="s">
        <v>43</v>
      </c>
      <c r="AX140" s="11" t="s">
        <v>88</v>
      </c>
      <c r="AY140" s="248" t="s">
        <v>162</v>
      </c>
    </row>
    <row r="141" s="1" customFormat="1" ht="25.5" customHeight="1">
      <c r="B141" s="47"/>
      <c r="C141" s="223" t="s">
        <v>248</v>
      </c>
      <c r="D141" s="223" t="s">
        <v>164</v>
      </c>
      <c r="E141" s="224" t="s">
        <v>227</v>
      </c>
      <c r="F141" s="225" t="s">
        <v>228</v>
      </c>
      <c r="G141" s="226" t="s">
        <v>201</v>
      </c>
      <c r="H141" s="227">
        <v>3</v>
      </c>
      <c r="I141" s="228"/>
      <c r="J141" s="229">
        <f>ROUND(I141*H141,2)</f>
        <v>0</v>
      </c>
      <c r="K141" s="225" t="s">
        <v>168</v>
      </c>
      <c r="L141" s="73"/>
      <c r="M141" s="230" t="s">
        <v>37</v>
      </c>
      <c r="N141" s="231" t="s">
        <v>51</v>
      </c>
      <c r="O141" s="48"/>
      <c r="P141" s="232">
        <f>O141*H141</f>
        <v>0</v>
      </c>
      <c r="Q141" s="232">
        <v>0.011820000000000001</v>
      </c>
      <c r="R141" s="232">
        <f>Q141*H141</f>
        <v>0.035460000000000005</v>
      </c>
      <c r="S141" s="232">
        <v>0</v>
      </c>
      <c r="T141" s="233">
        <f>S141*H141</f>
        <v>0</v>
      </c>
      <c r="AR141" s="24" t="s">
        <v>169</v>
      </c>
      <c r="AT141" s="24" t="s">
        <v>164</v>
      </c>
      <c r="AU141" s="24" t="s">
        <v>90</v>
      </c>
      <c r="AY141" s="24" t="s">
        <v>162</v>
      </c>
      <c r="BE141" s="234">
        <f>IF(N141="základní",J141,0)</f>
        <v>0</v>
      </c>
      <c r="BF141" s="234">
        <f>IF(N141="snížená",J141,0)</f>
        <v>0</v>
      </c>
      <c r="BG141" s="234">
        <f>IF(N141="zákl. přenesená",J141,0)</f>
        <v>0</v>
      </c>
      <c r="BH141" s="234">
        <f>IF(N141="sníž. přenesená",J141,0)</f>
        <v>0</v>
      </c>
      <c r="BI141" s="234">
        <f>IF(N141="nulová",J141,0)</f>
        <v>0</v>
      </c>
      <c r="BJ141" s="24" t="s">
        <v>88</v>
      </c>
      <c r="BK141" s="234">
        <f>ROUND(I141*H141,2)</f>
        <v>0</v>
      </c>
      <c r="BL141" s="24" t="s">
        <v>169</v>
      </c>
      <c r="BM141" s="24" t="s">
        <v>660</v>
      </c>
    </row>
    <row r="142" s="1" customFormat="1">
      <c r="B142" s="47"/>
      <c r="C142" s="75"/>
      <c r="D142" s="235" t="s">
        <v>171</v>
      </c>
      <c r="E142" s="75"/>
      <c r="F142" s="236" t="s">
        <v>219</v>
      </c>
      <c r="G142" s="75"/>
      <c r="H142" s="75"/>
      <c r="I142" s="193"/>
      <c r="J142" s="75"/>
      <c r="K142" s="75"/>
      <c r="L142" s="73"/>
      <c r="M142" s="237"/>
      <c r="N142" s="48"/>
      <c r="O142" s="48"/>
      <c r="P142" s="48"/>
      <c r="Q142" s="48"/>
      <c r="R142" s="48"/>
      <c r="S142" s="48"/>
      <c r="T142" s="96"/>
      <c r="AT142" s="24" t="s">
        <v>171</v>
      </c>
      <c r="AU142" s="24" t="s">
        <v>90</v>
      </c>
    </row>
    <row r="143" s="11" customFormat="1">
      <c r="B143" s="238"/>
      <c r="C143" s="239"/>
      <c r="D143" s="235" t="s">
        <v>173</v>
      </c>
      <c r="E143" s="240" t="s">
        <v>37</v>
      </c>
      <c r="F143" s="241" t="s">
        <v>185</v>
      </c>
      <c r="G143" s="239"/>
      <c r="H143" s="242">
        <v>3</v>
      </c>
      <c r="I143" s="243"/>
      <c r="J143" s="239"/>
      <c r="K143" s="239"/>
      <c r="L143" s="244"/>
      <c r="M143" s="245"/>
      <c r="N143" s="246"/>
      <c r="O143" s="246"/>
      <c r="P143" s="246"/>
      <c r="Q143" s="246"/>
      <c r="R143" s="246"/>
      <c r="S143" s="246"/>
      <c r="T143" s="247"/>
      <c r="AT143" s="248" t="s">
        <v>173</v>
      </c>
      <c r="AU143" s="248" t="s">
        <v>90</v>
      </c>
      <c r="AV143" s="11" t="s">
        <v>90</v>
      </c>
      <c r="AW143" s="11" t="s">
        <v>43</v>
      </c>
      <c r="AX143" s="11" t="s">
        <v>88</v>
      </c>
      <c r="AY143" s="248" t="s">
        <v>162</v>
      </c>
    </row>
    <row r="144" s="1" customFormat="1" ht="25.5" customHeight="1">
      <c r="B144" s="47"/>
      <c r="C144" s="223" t="s">
        <v>266</v>
      </c>
      <c r="D144" s="223" t="s">
        <v>164</v>
      </c>
      <c r="E144" s="224" t="s">
        <v>232</v>
      </c>
      <c r="F144" s="225" t="s">
        <v>233</v>
      </c>
      <c r="G144" s="226" t="s">
        <v>201</v>
      </c>
      <c r="H144" s="227">
        <v>3</v>
      </c>
      <c r="I144" s="228"/>
      <c r="J144" s="229">
        <f>ROUND(I144*H144,2)</f>
        <v>0</v>
      </c>
      <c r="K144" s="225" t="s">
        <v>168</v>
      </c>
      <c r="L144" s="73"/>
      <c r="M144" s="230" t="s">
        <v>37</v>
      </c>
      <c r="N144" s="231" t="s">
        <v>51</v>
      </c>
      <c r="O144" s="48"/>
      <c r="P144" s="232">
        <f>O144*H144</f>
        <v>0</v>
      </c>
      <c r="Q144" s="232">
        <v>0</v>
      </c>
      <c r="R144" s="232">
        <f>Q144*H144</f>
        <v>0</v>
      </c>
      <c r="S144" s="232">
        <v>0</v>
      </c>
      <c r="T144" s="233">
        <f>S144*H144</f>
        <v>0</v>
      </c>
      <c r="AR144" s="24" t="s">
        <v>169</v>
      </c>
      <c r="AT144" s="24" t="s">
        <v>164</v>
      </c>
      <c r="AU144" s="24" t="s">
        <v>90</v>
      </c>
      <c r="AY144" s="24" t="s">
        <v>162</v>
      </c>
      <c r="BE144" s="234">
        <f>IF(N144="základní",J144,0)</f>
        <v>0</v>
      </c>
      <c r="BF144" s="234">
        <f>IF(N144="snížená",J144,0)</f>
        <v>0</v>
      </c>
      <c r="BG144" s="234">
        <f>IF(N144="zákl. přenesená",J144,0)</f>
        <v>0</v>
      </c>
      <c r="BH144" s="234">
        <f>IF(N144="sníž. přenesená",J144,0)</f>
        <v>0</v>
      </c>
      <c r="BI144" s="234">
        <f>IF(N144="nulová",J144,0)</f>
        <v>0</v>
      </c>
      <c r="BJ144" s="24" t="s">
        <v>88</v>
      </c>
      <c r="BK144" s="234">
        <f>ROUND(I144*H144,2)</f>
        <v>0</v>
      </c>
      <c r="BL144" s="24" t="s">
        <v>169</v>
      </c>
      <c r="BM144" s="24" t="s">
        <v>661</v>
      </c>
    </row>
    <row r="145" s="1" customFormat="1">
      <c r="B145" s="47"/>
      <c r="C145" s="75"/>
      <c r="D145" s="235" t="s">
        <v>171</v>
      </c>
      <c r="E145" s="75"/>
      <c r="F145" s="236" t="s">
        <v>219</v>
      </c>
      <c r="G145" s="75"/>
      <c r="H145" s="75"/>
      <c r="I145" s="193"/>
      <c r="J145" s="75"/>
      <c r="K145" s="75"/>
      <c r="L145" s="73"/>
      <c r="M145" s="237"/>
      <c r="N145" s="48"/>
      <c r="O145" s="48"/>
      <c r="P145" s="48"/>
      <c r="Q145" s="48"/>
      <c r="R145" s="48"/>
      <c r="S145" s="48"/>
      <c r="T145" s="96"/>
      <c r="AT145" s="24" t="s">
        <v>171</v>
      </c>
      <c r="AU145" s="24" t="s">
        <v>90</v>
      </c>
    </row>
    <row r="146" s="11" customFormat="1">
      <c r="B146" s="238"/>
      <c r="C146" s="239"/>
      <c r="D146" s="235" t="s">
        <v>173</v>
      </c>
      <c r="E146" s="240" t="s">
        <v>37</v>
      </c>
      <c r="F146" s="241" t="s">
        <v>185</v>
      </c>
      <c r="G146" s="239"/>
      <c r="H146" s="242">
        <v>3</v>
      </c>
      <c r="I146" s="243"/>
      <c r="J146" s="239"/>
      <c r="K146" s="239"/>
      <c r="L146" s="244"/>
      <c r="M146" s="245"/>
      <c r="N146" s="246"/>
      <c r="O146" s="246"/>
      <c r="P146" s="246"/>
      <c r="Q146" s="246"/>
      <c r="R146" s="246"/>
      <c r="S146" s="246"/>
      <c r="T146" s="247"/>
      <c r="AT146" s="248" t="s">
        <v>173</v>
      </c>
      <c r="AU146" s="248" t="s">
        <v>90</v>
      </c>
      <c r="AV146" s="11" t="s">
        <v>90</v>
      </c>
      <c r="AW146" s="11" t="s">
        <v>43</v>
      </c>
      <c r="AX146" s="11" t="s">
        <v>88</v>
      </c>
      <c r="AY146" s="248" t="s">
        <v>162</v>
      </c>
    </row>
    <row r="147" s="1" customFormat="1" ht="38.25" customHeight="1">
      <c r="B147" s="47"/>
      <c r="C147" s="223" t="s">
        <v>271</v>
      </c>
      <c r="D147" s="223" t="s">
        <v>164</v>
      </c>
      <c r="E147" s="224" t="s">
        <v>662</v>
      </c>
      <c r="F147" s="225" t="s">
        <v>663</v>
      </c>
      <c r="G147" s="226" t="s">
        <v>238</v>
      </c>
      <c r="H147" s="227">
        <v>2.25</v>
      </c>
      <c r="I147" s="228"/>
      <c r="J147" s="229">
        <f>ROUND(I147*H147,2)</f>
        <v>0</v>
      </c>
      <c r="K147" s="225" t="s">
        <v>168</v>
      </c>
      <c r="L147" s="73"/>
      <c r="M147" s="230" t="s">
        <v>37</v>
      </c>
      <c r="N147" s="231" t="s">
        <v>51</v>
      </c>
      <c r="O147" s="48"/>
      <c r="P147" s="232">
        <f>O147*H147</f>
        <v>0</v>
      </c>
      <c r="Q147" s="232">
        <v>0</v>
      </c>
      <c r="R147" s="232">
        <f>Q147*H147</f>
        <v>0</v>
      </c>
      <c r="S147" s="232">
        <v>0</v>
      </c>
      <c r="T147" s="233">
        <f>S147*H147</f>
        <v>0</v>
      </c>
      <c r="AR147" s="24" t="s">
        <v>169</v>
      </c>
      <c r="AT147" s="24" t="s">
        <v>164</v>
      </c>
      <c r="AU147" s="24" t="s">
        <v>90</v>
      </c>
      <c r="AY147" s="24" t="s">
        <v>162</v>
      </c>
      <c r="BE147" s="234">
        <f>IF(N147="základní",J147,0)</f>
        <v>0</v>
      </c>
      <c r="BF147" s="234">
        <f>IF(N147="snížená",J147,0)</f>
        <v>0</v>
      </c>
      <c r="BG147" s="234">
        <f>IF(N147="zákl. přenesená",J147,0)</f>
        <v>0</v>
      </c>
      <c r="BH147" s="234">
        <f>IF(N147="sníž. přenesená",J147,0)</f>
        <v>0</v>
      </c>
      <c r="BI147" s="234">
        <f>IF(N147="nulová",J147,0)</f>
        <v>0</v>
      </c>
      <c r="BJ147" s="24" t="s">
        <v>88</v>
      </c>
      <c r="BK147" s="234">
        <f>ROUND(I147*H147,2)</f>
        <v>0</v>
      </c>
      <c r="BL147" s="24" t="s">
        <v>169</v>
      </c>
      <c r="BM147" s="24" t="s">
        <v>664</v>
      </c>
    </row>
    <row r="148" s="1" customFormat="1">
      <c r="B148" s="47"/>
      <c r="C148" s="75"/>
      <c r="D148" s="235" t="s">
        <v>171</v>
      </c>
      <c r="E148" s="75"/>
      <c r="F148" s="236" t="s">
        <v>665</v>
      </c>
      <c r="G148" s="75"/>
      <c r="H148" s="75"/>
      <c r="I148" s="193"/>
      <c r="J148" s="75"/>
      <c r="K148" s="75"/>
      <c r="L148" s="73"/>
      <c r="M148" s="237"/>
      <c r="N148" s="48"/>
      <c r="O148" s="48"/>
      <c r="P148" s="48"/>
      <c r="Q148" s="48"/>
      <c r="R148" s="48"/>
      <c r="S148" s="48"/>
      <c r="T148" s="96"/>
      <c r="AT148" s="24" t="s">
        <v>171</v>
      </c>
      <c r="AU148" s="24" t="s">
        <v>90</v>
      </c>
    </row>
    <row r="149" s="11" customFormat="1">
      <c r="B149" s="238"/>
      <c r="C149" s="239"/>
      <c r="D149" s="235" t="s">
        <v>173</v>
      </c>
      <c r="E149" s="240" t="s">
        <v>37</v>
      </c>
      <c r="F149" s="241" t="s">
        <v>666</v>
      </c>
      <c r="G149" s="239"/>
      <c r="H149" s="242">
        <v>2.25</v>
      </c>
      <c r="I149" s="243"/>
      <c r="J149" s="239"/>
      <c r="K149" s="239"/>
      <c r="L149" s="244"/>
      <c r="M149" s="245"/>
      <c r="N149" s="246"/>
      <c r="O149" s="246"/>
      <c r="P149" s="246"/>
      <c r="Q149" s="246"/>
      <c r="R149" s="246"/>
      <c r="S149" s="246"/>
      <c r="T149" s="247"/>
      <c r="AT149" s="248" t="s">
        <v>173</v>
      </c>
      <c r="AU149" s="248" t="s">
        <v>90</v>
      </c>
      <c r="AV149" s="11" t="s">
        <v>90</v>
      </c>
      <c r="AW149" s="11" t="s">
        <v>43</v>
      </c>
      <c r="AX149" s="11" t="s">
        <v>88</v>
      </c>
      <c r="AY149" s="248" t="s">
        <v>162</v>
      </c>
    </row>
    <row r="150" s="1" customFormat="1" ht="25.5" customHeight="1">
      <c r="B150" s="47"/>
      <c r="C150" s="223" t="s">
        <v>10</v>
      </c>
      <c r="D150" s="223" t="s">
        <v>164</v>
      </c>
      <c r="E150" s="224" t="s">
        <v>236</v>
      </c>
      <c r="F150" s="225" t="s">
        <v>237</v>
      </c>
      <c r="G150" s="226" t="s">
        <v>238</v>
      </c>
      <c r="H150" s="227">
        <v>296.83999999999997</v>
      </c>
      <c r="I150" s="228"/>
      <c r="J150" s="229">
        <f>ROUND(I150*H150,2)</f>
        <v>0</v>
      </c>
      <c r="K150" s="225" t="s">
        <v>168</v>
      </c>
      <c r="L150" s="73"/>
      <c r="M150" s="230" t="s">
        <v>37</v>
      </c>
      <c r="N150" s="231" t="s">
        <v>51</v>
      </c>
      <c r="O150" s="48"/>
      <c r="P150" s="232">
        <f>O150*H150</f>
        <v>0</v>
      </c>
      <c r="Q150" s="232">
        <v>0</v>
      </c>
      <c r="R150" s="232">
        <f>Q150*H150</f>
        <v>0</v>
      </c>
      <c r="S150" s="232">
        <v>0</v>
      </c>
      <c r="T150" s="233">
        <f>S150*H150</f>
        <v>0</v>
      </c>
      <c r="AR150" s="24" t="s">
        <v>169</v>
      </c>
      <c r="AT150" s="24" t="s">
        <v>164</v>
      </c>
      <c r="AU150" s="24" t="s">
        <v>90</v>
      </c>
      <c r="AY150" s="24" t="s">
        <v>162</v>
      </c>
      <c r="BE150" s="234">
        <f>IF(N150="základní",J150,0)</f>
        <v>0</v>
      </c>
      <c r="BF150" s="234">
        <f>IF(N150="snížená",J150,0)</f>
        <v>0</v>
      </c>
      <c r="BG150" s="234">
        <f>IF(N150="zákl. přenesená",J150,0)</f>
        <v>0</v>
      </c>
      <c r="BH150" s="234">
        <f>IF(N150="sníž. přenesená",J150,0)</f>
        <v>0</v>
      </c>
      <c r="BI150" s="234">
        <f>IF(N150="nulová",J150,0)</f>
        <v>0</v>
      </c>
      <c r="BJ150" s="24" t="s">
        <v>88</v>
      </c>
      <c r="BK150" s="234">
        <f>ROUND(I150*H150,2)</f>
        <v>0</v>
      </c>
      <c r="BL150" s="24" t="s">
        <v>169</v>
      </c>
      <c r="BM150" s="24" t="s">
        <v>667</v>
      </c>
    </row>
    <row r="151" s="1" customFormat="1">
      <c r="B151" s="47"/>
      <c r="C151" s="75"/>
      <c r="D151" s="235" t="s">
        <v>171</v>
      </c>
      <c r="E151" s="75"/>
      <c r="F151" s="236" t="s">
        <v>240</v>
      </c>
      <c r="G151" s="75"/>
      <c r="H151" s="75"/>
      <c r="I151" s="193"/>
      <c r="J151" s="75"/>
      <c r="K151" s="75"/>
      <c r="L151" s="73"/>
      <c r="M151" s="237"/>
      <c r="N151" s="48"/>
      <c r="O151" s="48"/>
      <c r="P151" s="48"/>
      <c r="Q151" s="48"/>
      <c r="R151" s="48"/>
      <c r="S151" s="48"/>
      <c r="T151" s="96"/>
      <c r="AT151" s="24" t="s">
        <v>171</v>
      </c>
      <c r="AU151" s="24" t="s">
        <v>90</v>
      </c>
    </row>
    <row r="152" s="13" customFormat="1">
      <c r="B152" s="260"/>
      <c r="C152" s="261"/>
      <c r="D152" s="235" t="s">
        <v>173</v>
      </c>
      <c r="E152" s="262" t="s">
        <v>37</v>
      </c>
      <c r="F152" s="263" t="s">
        <v>644</v>
      </c>
      <c r="G152" s="261"/>
      <c r="H152" s="262" t="s">
        <v>37</v>
      </c>
      <c r="I152" s="264"/>
      <c r="J152" s="261"/>
      <c r="K152" s="261"/>
      <c r="L152" s="265"/>
      <c r="M152" s="266"/>
      <c r="N152" s="267"/>
      <c r="O152" s="267"/>
      <c r="P152" s="267"/>
      <c r="Q152" s="267"/>
      <c r="R152" s="267"/>
      <c r="S152" s="267"/>
      <c r="T152" s="268"/>
      <c r="AT152" s="269" t="s">
        <v>173</v>
      </c>
      <c r="AU152" s="269" t="s">
        <v>90</v>
      </c>
      <c r="AV152" s="13" t="s">
        <v>88</v>
      </c>
      <c r="AW152" s="13" t="s">
        <v>43</v>
      </c>
      <c r="AX152" s="13" t="s">
        <v>80</v>
      </c>
      <c r="AY152" s="269" t="s">
        <v>162</v>
      </c>
    </row>
    <row r="153" s="11" customFormat="1">
      <c r="B153" s="238"/>
      <c r="C153" s="239"/>
      <c r="D153" s="235" t="s">
        <v>173</v>
      </c>
      <c r="E153" s="240" t="s">
        <v>37</v>
      </c>
      <c r="F153" s="241" t="s">
        <v>668</v>
      </c>
      <c r="G153" s="239"/>
      <c r="H153" s="242">
        <v>45.920000000000002</v>
      </c>
      <c r="I153" s="243"/>
      <c r="J153" s="239"/>
      <c r="K153" s="239"/>
      <c r="L153" s="244"/>
      <c r="M153" s="245"/>
      <c r="N153" s="246"/>
      <c r="O153" s="246"/>
      <c r="P153" s="246"/>
      <c r="Q153" s="246"/>
      <c r="R153" s="246"/>
      <c r="S153" s="246"/>
      <c r="T153" s="247"/>
      <c r="AT153" s="248" t="s">
        <v>173</v>
      </c>
      <c r="AU153" s="248" t="s">
        <v>90</v>
      </c>
      <c r="AV153" s="11" t="s">
        <v>90</v>
      </c>
      <c r="AW153" s="11" t="s">
        <v>43</v>
      </c>
      <c r="AX153" s="11" t="s">
        <v>80</v>
      </c>
      <c r="AY153" s="248" t="s">
        <v>162</v>
      </c>
    </row>
    <row r="154" s="13" customFormat="1">
      <c r="B154" s="260"/>
      <c r="C154" s="261"/>
      <c r="D154" s="235" t="s">
        <v>173</v>
      </c>
      <c r="E154" s="262" t="s">
        <v>37</v>
      </c>
      <c r="F154" s="263" t="s">
        <v>206</v>
      </c>
      <c r="G154" s="261"/>
      <c r="H154" s="262" t="s">
        <v>37</v>
      </c>
      <c r="I154" s="264"/>
      <c r="J154" s="261"/>
      <c r="K154" s="261"/>
      <c r="L154" s="265"/>
      <c r="M154" s="266"/>
      <c r="N154" s="267"/>
      <c r="O154" s="267"/>
      <c r="P154" s="267"/>
      <c r="Q154" s="267"/>
      <c r="R154" s="267"/>
      <c r="S154" s="267"/>
      <c r="T154" s="268"/>
      <c r="AT154" s="269" t="s">
        <v>173</v>
      </c>
      <c r="AU154" s="269" t="s">
        <v>90</v>
      </c>
      <c r="AV154" s="13" t="s">
        <v>88</v>
      </c>
      <c r="AW154" s="13" t="s">
        <v>43</v>
      </c>
      <c r="AX154" s="13" t="s">
        <v>80</v>
      </c>
      <c r="AY154" s="269" t="s">
        <v>162</v>
      </c>
    </row>
    <row r="155" s="11" customFormat="1">
      <c r="B155" s="238"/>
      <c r="C155" s="239"/>
      <c r="D155" s="235" t="s">
        <v>173</v>
      </c>
      <c r="E155" s="240" t="s">
        <v>37</v>
      </c>
      <c r="F155" s="241" t="s">
        <v>669</v>
      </c>
      <c r="G155" s="239"/>
      <c r="H155" s="242">
        <v>68.879999999999995</v>
      </c>
      <c r="I155" s="243"/>
      <c r="J155" s="239"/>
      <c r="K155" s="239"/>
      <c r="L155" s="244"/>
      <c r="M155" s="245"/>
      <c r="N155" s="246"/>
      <c r="O155" s="246"/>
      <c r="P155" s="246"/>
      <c r="Q155" s="246"/>
      <c r="R155" s="246"/>
      <c r="S155" s="246"/>
      <c r="T155" s="247"/>
      <c r="AT155" s="248" t="s">
        <v>173</v>
      </c>
      <c r="AU155" s="248" t="s">
        <v>90</v>
      </c>
      <c r="AV155" s="11" t="s">
        <v>90</v>
      </c>
      <c r="AW155" s="11" t="s">
        <v>43</v>
      </c>
      <c r="AX155" s="11" t="s">
        <v>80</v>
      </c>
      <c r="AY155" s="248" t="s">
        <v>162</v>
      </c>
    </row>
    <row r="156" s="13" customFormat="1">
      <c r="B156" s="260"/>
      <c r="C156" s="261"/>
      <c r="D156" s="235" t="s">
        <v>173</v>
      </c>
      <c r="E156" s="262" t="s">
        <v>37</v>
      </c>
      <c r="F156" s="263" t="s">
        <v>647</v>
      </c>
      <c r="G156" s="261"/>
      <c r="H156" s="262" t="s">
        <v>37</v>
      </c>
      <c r="I156" s="264"/>
      <c r="J156" s="261"/>
      <c r="K156" s="261"/>
      <c r="L156" s="265"/>
      <c r="M156" s="266"/>
      <c r="N156" s="267"/>
      <c r="O156" s="267"/>
      <c r="P156" s="267"/>
      <c r="Q156" s="267"/>
      <c r="R156" s="267"/>
      <c r="S156" s="267"/>
      <c r="T156" s="268"/>
      <c r="AT156" s="269" t="s">
        <v>173</v>
      </c>
      <c r="AU156" s="269" t="s">
        <v>90</v>
      </c>
      <c r="AV156" s="13" t="s">
        <v>88</v>
      </c>
      <c r="AW156" s="13" t="s">
        <v>43</v>
      </c>
      <c r="AX156" s="13" t="s">
        <v>80</v>
      </c>
      <c r="AY156" s="269" t="s">
        <v>162</v>
      </c>
    </row>
    <row r="157" s="11" customFormat="1">
      <c r="B157" s="238"/>
      <c r="C157" s="239"/>
      <c r="D157" s="235" t="s">
        <v>173</v>
      </c>
      <c r="E157" s="240" t="s">
        <v>37</v>
      </c>
      <c r="F157" s="241" t="s">
        <v>670</v>
      </c>
      <c r="G157" s="239"/>
      <c r="H157" s="242">
        <v>3.2799999999999998</v>
      </c>
      <c r="I157" s="243"/>
      <c r="J157" s="239"/>
      <c r="K157" s="239"/>
      <c r="L157" s="244"/>
      <c r="M157" s="245"/>
      <c r="N157" s="246"/>
      <c r="O157" s="246"/>
      <c r="P157" s="246"/>
      <c r="Q157" s="246"/>
      <c r="R157" s="246"/>
      <c r="S157" s="246"/>
      <c r="T157" s="247"/>
      <c r="AT157" s="248" t="s">
        <v>173</v>
      </c>
      <c r="AU157" s="248" t="s">
        <v>90</v>
      </c>
      <c r="AV157" s="11" t="s">
        <v>90</v>
      </c>
      <c r="AW157" s="11" t="s">
        <v>43</v>
      </c>
      <c r="AX157" s="11" t="s">
        <v>80</v>
      </c>
      <c r="AY157" s="248" t="s">
        <v>162</v>
      </c>
    </row>
    <row r="158" s="13" customFormat="1">
      <c r="B158" s="260"/>
      <c r="C158" s="261"/>
      <c r="D158" s="235" t="s">
        <v>173</v>
      </c>
      <c r="E158" s="262" t="s">
        <v>37</v>
      </c>
      <c r="F158" s="263" t="s">
        <v>646</v>
      </c>
      <c r="G158" s="261"/>
      <c r="H158" s="262" t="s">
        <v>37</v>
      </c>
      <c r="I158" s="264"/>
      <c r="J158" s="261"/>
      <c r="K158" s="261"/>
      <c r="L158" s="265"/>
      <c r="M158" s="266"/>
      <c r="N158" s="267"/>
      <c r="O158" s="267"/>
      <c r="P158" s="267"/>
      <c r="Q158" s="267"/>
      <c r="R158" s="267"/>
      <c r="S158" s="267"/>
      <c r="T158" s="268"/>
      <c r="AT158" s="269" t="s">
        <v>173</v>
      </c>
      <c r="AU158" s="269" t="s">
        <v>90</v>
      </c>
      <c r="AV158" s="13" t="s">
        <v>88</v>
      </c>
      <c r="AW158" s="13" t="s">
        <v>43</v>
      </c>
      <c r="AX158" s="13" t="s">
        <v>80</v>
      </c>
      <c r="AY158" s="269" t="s">
        <v>162</v>
      </c>
    </row>
    <row r="159" s="11" customFormat="1">
      <c r="B159" s="238"/>
      <c r="C159" s="239"/>
      <c r="D159" s="235" t="s">
        <v>173</v>
      </c>
      <c r="E159" s="240" t="s">
        <v>37</v>
      </c>
      <c r="F159" s="241" t="s">
        <v>668</v>
      </c>
      <c r="G159" s="239"/>
      <c r="H159" s="242">
        <v>45.920000000000002</v>
      </c>
      <c r="I159" s="243"/>
      <c r="J159" s="239"/>
      <c r="K159" s="239"/>
      <c r="L159" s="244"/>
      <c r="M159" s="245"/>
      <c r="N159" s="246"/>
      <c r="O159" s="246"/>
      <c r="P159" s="246"/>
      <c r="Q159" s="246"/>
      <c r="R159" s="246"/>
      <c r="S159" s="246"/>
      <c r="T159" s="247"/>
      <c r="AT159" s="248" t="s">
        <v>173</v>
      </c>
      <c r="AU159" s="248" t="s">
        <v>90</v>
      </c>
      <c r="AV159" s="11" t="s">
        <v>90</v>
      </c>
      <c r="AW159" s="11" t="s">
        <v>43</v>
      </c>
      <c r="AX159" s="11" t="s">
        <v>80</v>
      </c>
      <c r="AY159" s="248" t="s">
        <v>162</v>
      </c>
    </row>
    <row r="160" s="13" customFormat="1">
      <c r="B160" s="260"/>
      <c r="C160" s="261"/>
      <c r="D160" s="235" t="s">
        <v>173</v>
      </c>
      <c r="E160" s="262" t="s">
        <v>37</v>
      </c>
      <c r="F160" s="263" t="s">
        <v>648</v>
      </c>
      <c r="G160" s="261"/>
      <c r="H160" s="262" t="s">
        <v>37</v>
      </c>
      <c r="I160" s="264"/>
      <c r="J160" s="261"/>
      <c r="K160" s="261"/>
      <c r="L160" s="265"/>
      <c r="M160" s="266"/>
      <c r="N160" s="267"/>
      <c r="O160" s="267"/>
      <c r="P160" s="267"/>
      <c r="Q160" s="267"/>
      <c r="R160" s="267"/>
      <c r="S160" s="267"/>
      <c r="T160" s="268"/>
      <c r="AT160" s="269" t="s">
        <v>173</v>
      </c>
      <c r="AU160" s="269" t="s">
        <v>90</v>
      </c>
      <c r="AV160" s="13" t="s">
        <v>88</v>
      </c>
      <c r="AW160" s="13" t="s">
        <v>43</v>
      </c>
      <c r="AX160" s="13" t="s">
        <v>80</v>
      </c>
      <c r="AY160" s="269" t="s">
        <v>162</v>
      </c>
    </row>
    <row r="161" s="11" customFormat="1">
      <c r="B161" s="238"/>
      <c r="C161" s="239"/>
      <c r="D161" s="235" t="s">
        <v>173</v>
      </c>
      <c r="E161" s="240" t="s">
        <v>37</v>
      </c>
      <c r="F161" s="241" t="s">
        <v>671</v>
      </c>
      <c r="G161" s="239"/>
      <c r="H161" s="242">
        <v>132.84</v>
      </c>
      <c r="I161" s="243"/>
      <c r="J161" s="239"/>
      <c r="K161" s="239"/>
      <c r="L161" s="244"/>
      <c r="M161" s="245"/>
      <c r="N161" s="246"/>
      <c r="O161" s="246"/>
      <c r="P161" s="246"/>
      <c r="Q161" s="246"/>
      <c r="R161" s="246"/>
      <c r="S161" s="246"/>
      <c r="T161" s="247"/>
      <c r="AT161" s="248" t="s">
        <v>173</v>
      </c>
      <c r="AU161" s="248" t="s">
        <v>90</v>
      </c>
      <c r="AV161" s="11" t="s">
        <v>90</v>
      </c>
      <c r="AW161" s="11" t="s">
        <v>43</v>
      </c>
      <c r="AX161" s="11" t="s">
        <v>80</v>
      </c>
      <c r="AY161" s="248" t="s">
        <v>162</v>
      </c>
    </row>
    <row r="162" s="12" customFormat="1">
      <c r="B162" s="249"/>
      <c r="C162" s="250"/>
      <c r="D162" s="235" t="s">
        <v>173</v>
      </c>
      <c r="E162" s="251" t="s">
        <v>37</v>
      </c>
      <c r="F162" s="252" t="s">
        <v>180</v>
      </c>
      <c r="G162" s="250"/>
      <c r="H162" s="253">
        <v>296.83999999999997</v>
      </c>
      <c r="I162" s="254"/>
      <c r="J162" s="250"/>
      <c r="K162" s="250"/>
      <c r="L162" s="255"/>
      <c r="M162" s="256"/>
      <c r="N162" s="257"/>
      <c r="O162" s="257"/>
      <c r="P162" s="257"/>
      <c r="Q162" s="257"/>
      <c r="R162" s="257"/>
      <c r="S162" s="257"/>
      <c r="T162" s="258"/>
      <c r="AT162" s="259" t="s">
        <v>173</v>
      </c>
      <c r="AU162" s="259" t="s">
        <v>90</v>
      </c>
      <c r="AV162" s="12" t="s">
        <v>169</v>
      </c>
      <c r="AW162" s="12" t="s">
        <v>43</v>
      </c>
      <c r="AX162" s="12" t="s">
        <v>88</v>
      </c>
      <c r="AY162" s="259" t="s">
        <v>162</v>
      </c>
    </row>
    <row r="163" s="1" customFormat="1" ht="38.25" customHeight="1">
      <c r="B163" s="47"/>
      <c r="C163" s="223" t="s">
        <v>281</v>
      </c>
      <c r="D163" s="223" t="s">
        <v>164</v>
      </c>
      <c r="E163" s="224" t="s">
        <v>249</v>
      </c>
      <c r="F163" s="225" t="s">
        <v>250</v>
      </c>
      <c r="G163" s="226" t="s">
        <v>238</v>
      </c>
      <c r="H163" s="227">
        <v>95.126999999999995</v>
      </c>
      <c r="I163" s="228"/>
      <c r="J163" s="229">
        <f>ROUND(I163*H163,2)</f>
        <v>0</v>
      </c>
      <c r="K163" s="225" t="s">
        <v>168</v>
      </c>
      <c r="L163" s="73"/>
      <c r="M163" s="230" t="s">
        <v>37</v>
      </c>
      <c r="N163" s="231" t="s">
        <v>51</v>
      </c>
      <c r="O163" s="48"/>
      <c r="P163" s="232">
        <f>O163*H163</f>
        <v>0</v>
      </c>
      <c r="Q163" s="232">
        <v>0</v>
      </c>
      <c r="R163" s="232">
        <f>Q163*H163</f>
        <v>0</v>
      </c>
      <c r="S163" s="232">
        <v>0</v>
      </c>
      <c r="T163" s="233">
        <f>S163*H163</f>
        <v>0</v>
      </c>
      <c r="AR163" s="24" t="s">
        <v>169</v>
      </c>
      <c r="AT163" s="24" t="s">
        <v>164</v>
      </c>
      <c r="AU163" s="24" t="s">
        <v>90</v>
      </c>
      <c r="AY163" s="24" t="s">
        <v>162</v>
      </c>
      <c r="BE163" s="234">
        <f>IF(N163="základní",J163,0)</f>
        <v>0</v>
      </c>
      <c r="BF163" s="234">
        <f>IF(N163="snížená",J163,0)</f>
        <v>0</v>
      </c>
      <c r="BG163" s="234">
        <f>IF(N163="zákl. přenesená",J163,0)</f>
        <v>0</v>
      </c>
      <c r="BH163" s="234">
        <f>IF(N163="sníž. přenesená",J163,0)</f>
        <v>0</v>
      </c>
      <c r="BI163" s="234">
        <f>IF(N163="nulová",J163,0)</f>
        <v>0</v>
      </c>
      <c r="BJ163" s="24" t="s">
        <v>88</v>
      </c>
      <c r="BK163" s="234">
        <f>ROUND(I163*H163,2)</f>
        <v>0</v>
      </c>
      <c r="BL163" s="24" t="s">
        <v>169</v>
      </c>
      <c r="BM163" s="24" t="s">
        <v>672</v>
      </c>
    </row>
    <row r="164" s="1" customFormat="1">
      <c r="B164" s="47"/>
      <c r="C164" s="75"/>
      <c r="D164" s="235" t="s">
        <v>171</v>
      </c>
      <c r="E164" s="75"/>
      <c r="F164" s="236" t="s">
        <v>252</v>
      </c>
      <c r="G164" s="75"/>
      <c r="H164" s="75"/>
      <c r="I164" s="193"/>
      <c r="J164" s="75"/>
      <c r="K164" s="75"/>
      <c r="L164" s="73"/>
      <c r="M164" s="237"/>
      <c r="N164" s="48"/>
      <c r="O164" s="48"/>
      <c r="P164" s="48"/>
      <c r="Q164" s="48"/>
      <c r="R164" s="48"/>
      <c r="S164" s="48"/>
      <c r="T164" s="96"/>
      <c r="AT164" s="24" t="s">
        <v>171</v>
      </c>
      <c r="AU164" s="24" t="s">
        <v>90</v>
      </c>
    </row>
    <row r="165" s="11" customFormat="1">
      <c r="B165" s="238"/>
      <c r="C165" s="239"/>
      <c r="D165" s="235" t="s">
        <v>173</v>
      </c>
      <c r="E165" s="240" t="s">
        <v>37</v>
      </c>
      <c r="F165" s="241" t="s">
        <v>673</v>
      </c>
      <c r="G165" s="239"/>
      <c r="H165" s="242">
        <v>309.95999999999998</v>
      </c>
      <c r="I165" s="243"/>
      <c r="J165" s="239"/>
      <c r="K165" s="239"/>
      <c r="L165" s="244"/>
      <c r="M165" s="245"/>
      <c r="N165" s="246"/>
      <c r="O165" s="246"/>
      <c r="P165" s="246"/>
      <c r="Q165" s="246"/>
      <c r="R165" s="246"/>
      <c r="S165" s="246"/>
      <c r="T165" s="247"/>
      <c r="AT165" s="248" t="s">
        <v>173</v>
      </c>
      <c r="AU165" s="248" t="s">
        <v>90</v>
      </c>
      <c r="AV165" s="11" t="s">
        <v>90</v>
      </c>
      <c r="AW165" s="11" t="s">
        <v>43</v>
      </c>
      <c r="AX165" s="11" t="s">
        <v>80</v>
      </c>
      <c r="AY165" s="248" t="s">
        <v>162</v>
      </c>
    </row>
    <row r="166" s="13" customFormat="1">
      <c r="B166" s="260"/>
      <c r="C166" s="261"/>
      <c r="D166" s="235" t="s">
        <v>173</v>
      </c>
      <c r="E166" s="262" t="s">
        <v>37</v>
      </c>
      <c r="F166" s="263" t="s">
        <v>260</v>
      </c>
      <c r="G166" s="261"/>
      <c r="H166" s="262" t="s">
        <v>37</v>
      </c>
      <c r="I166" s="264"/>
      <c r="J166" s="261"/>
      <c r="K166" s="261"/>
      <c r="L166" s="265"/>
      <c r="M166" s="266"/>
      <c r="N166" s="267"/>
      <c r="O166" s="267"/>
      <c r="P166" s="267"/>
      <c r="Q166" s="267"/>
      <c r="R166" s="267"/>
      <c r="S166" s="267"/>
      <c r="T166" s="268"/>
      <c r="AT166" s="269" t="s">
        <v>173</v>
      </c>
      <c r="AU166" s="269" t="s">
        <v>90</v>
      </c>
      <c r="AV166" s="13" t="s">
        <v>88</v>
      </c>
      <c r="AW166" s="13" t="s">
        <v>43</v>
      </c>
      <c r="AX166" s="13" t="s">
        <v>80</v>
      </c>
      <c r="AY166" s="269" t="s">
        <v>162</v>
      </c>
    </row>
    <row r="167" s="11" customFormat="1">
      <c r="B167" s="238"/>
      <c r="C167" s="239"/>
      <c r="D167" s="235" t="s">
        <v>173</v>
      </c>
      <c r="E167" s="240" t="s">
        <v>37</v>
      </c>
      <c r="F167" s="241" t="s">
        <v>674</v>
      </c>
      <c r="G167" s="239"/>
      <c r="H167" s="242">
        <v>-43.808</v>
      </c>
      <c r="I167" s="243"/>
      <c r="J167" s="239"/>
      <c r="K167" s="239"/>
      <c r="L167" s="244"/>
      <c r="M167" s="245"/>
      <c r="N167" s="246"/>
      <c r="O167" s="246"/>
      <c r="P167" s="246"/>
      <c r="Q167" s="246"/>
      <c r="R167" s="246"/>
      <c r="S167" s="246"/>
      <c r="T167" s="247"/>
      <c r="AT167" s="248" t="s">
        <v>173</v>
      </c>
      <c r="AU167" s="248" t="s">
        <v>90</v>
      </c>
      <c r="AV167" s="11" t="s">
        <v>90</v>
      </c>
      <c r="AW167" s="11" t="s">
        <v>43</v>
      </c>
      <c r="AX167" s="11" t="s">
        <v>80</v>
      </c>
      <c r="AY167" s="248" t="s">
        <v>162</v>
      </c>
    </row>
    <row r="168" s="11" customFormat="1">
      <c r="B168" s="238"/>
      <c r="C168" s="239"/>
      <c r="D168" s="235" t="s">
        <v>173</v>
      </c>
      <c r="E168" s="240" t="s">
        <v>37</v>
      </c>
      <c r="F168" s="241" t="s">
        <v>675</v>
      </c>
      <c r="G168" s="239"/>
      <c r="H168" s="242">
        <v>-21.699999999999999</v>
      </c>
      <c r="I168" s="243"/>
      <c r="J168" s="239"/>
      <c r="K168" s="239"/>
      <c r="L168" s="244"/>
      <c r="M168" s="245"/>
      <c r="N168" s="246"/>
      <c r="O168" s="246"/>
      <c r="P168" s="246"/>
      <c r="Q168" s="246"/>
      <c r="R168" s="246"/>
      <c r="S168" s="246"/>
      <c r="T168" s="247"/>
      <c r="AT168" s="248" t="s">
        <v>173</v>
      </c>
      <c r="AU168" s="248" t="s">
        <v>90</v>
      </c>
      <c r="AV168" s="11" t="s">
        <v>90</v>
      </c>
      <c r="AW168" s="11" t="s">
        <v>43</v>
      </c>
      <c r="AX168" s="11" t="s">
        <v>80</v>
      </c>
      <c r="AY168" s="248" t="s">
        <v>162</v>
      </c>
    </row>
    <row r="169" s="11" customFormat="1">
      <c r="B169" s="238"/>
      <c r="C169" s="239"/>
      <c r="D169" s="235" t="s">
        <v>173</v>
      </c>
      <c r="E169" s="240" t="s">
        <v>37</v>
      </c>
      <c r="F169" s="241" t="s">
        <v>676</v>
      </c>
      <c r="G169" s="239"/>
      <c r="H169" s="242">
        <v>-4.3399999999999999</v>
      </c>
      <c r="I169" s="243"/>
      <c r="J169" s="239"/>
      <c r="K169" s="239"/>
      <c r="L169" s="244"/>
      <c r="M169" s="245"/>
      <c r="N169" s="246"/>
      <c r="O169" s="246"/>
      <c r="P169" s="246"/>
      <c r="Q169" s="246"/>
      <c r="R169" s="246"/>
      <c r="S169" s="246"/>
      <c r="T169" s="247"/>
      <c r="AT169" s="248" t="s">
        <v>173</v>
      </c>
      <c r="AU169" s="248" t="s">
        <v>90</v>
      </c>
      <c r="AV169" s="11" t="s">
        <v>90</v>
      </c>
      <c r="AW169" s="11" t="s">
        <v>43</v>
      </c>
      <c r="AX169" s="11" t="s">
        <v>80</v>
      </c>
      <c r="AY169" s="248" t="s">
        <v>162</v>
      </c>
    </row>
    <row r="170" s="13" customFormat="1">
      <c r="B170" s="260"/>
      <c r="C170" s="261"/>
      <c r="D170" s="235" t="s">
        <v>173</v>
      </c>
      <c r="E170" s="262" t="s">
        <v>37</v>
      </c>
      <c r="F170" s="263" t="s">
        <v>677</v>
      </c>
      <c r="G170" s="261"/>
      <c r="H170" s="262" t="s">
        <v>37</v>
      </c>
      <c r="I170" s="264"/>
      <c r="J170" s="261"/>
      <c r="K170" s="261"/>
      <c r="L170" s="265"/>
      <c r="M170" s="266"/>
      <c r="N170" s="267"/>
      <c r="O170" s="267"/>
      <c r="P170" s="267"/>
      <c r="Q170" s="267"/>
      <c r="R170" s="267"/>
      <c r="S170" s="267"/>
      <c r="T170" s="268"/>
      <c r="AT170" s="269" t="s">
        <v>173</v>
      </c>
      <c r="AU170" s="269" t="s">
        <v>90</v>
      </c>
      <c r="AV170" s="13" t="s">
        <v>88</v>
      </c>
      <c r="AW170" s="13" t="s">
        <v>43</v>
      </c>
      <c r="AX170" s="13" t="s">
        <v>80</v>
      </c>
      <c r="AY170" s="269" t="s">
        <v>162</v>
      </c>
    </row>
    <row r="171" s="11" customFormat="1">
      <c r="B171" s="238"/>
      <c r="C171" s="239"/>
      <c r="D171" s="235" t="s">
        <v>173</v>
      </c>
      <c r="E171" s="240" t="s">
        <v>37</v>
      </c>
      <c r="F171" s="241" t="s">
        <v>678</v>
      </c>
      <c r="G171" s="239"/>
      <c r="H171" s="242">
        <v>-0.93000000000000005</v>
      </c>
      <c r="I171" s="243"/>
      <c r="J171" s="239"/>
      <c r="K171" s="239"/>
      <c r="L171" s="244"/>
      <c r="M171" s="245"/>
      <c r="N171" s="246"/>
      <c r="O171" s="246"/>
      <c r="P171" s="246"/>
      <c r="Q171" s="246"/>
      <c r="R171" s="246"/>
      <c r="S171" s="246"/>
      <c r="T171" s="247"/>
      <c r="AT171" s="248" t="s">
        <v>173</v>
      </c>
      <c r="AU171" s="248" t="s">
        <v>90</v>
      </c>
      <c r="AV171" s="11" t="s">
        <v>90</v>
      </c>
      <c r="AW171" s="11" t="s">
        <v>43</v>
      </c>
      <c r="AX171" s="11" t="s">
        <v>80</v>
      </c>
      <c r="AY171" s="248" t="s">
        <v>162</v>
      </c>
    </row>
    <row r="172" s="13" customFormat="1">
      <c r="B172" s="260"/>
      <c r="C172" s="261"/>
      <c r="D172" s="235" t="s">
        <v>173</v>
      </c>
      <c r="E172" s="262" t="s">
        <v>37</v>
      </c>
      <c r="F172" s="263" t="s">
        <v>679</v>
      </c>
      <c r="G172" s="261"/>
      <c r="H172" s="262" t="s">
        <v>37</v>
      </c>
      <c r="I172" s="264"/>
      <c r="J172" s="261"/>
      <c r="K172" s="261"/>
      <c r="L172" s="265"/>
      <c r="M172" s="266"/>
      <c r="N172" s="267"/>
      <c r="O172" s="267"/>
      <c r="P172" s="267"/>
      <c r="Q172" s="267"/>
      <c r="R172" s="267"/>
      <c r="S172" s="267"/>
      <c r="T172" s="268"/>
      <c r="AT172" s="269" t="s">
        <v>173</v>
      </c>
      <c r="AU172" s="269" t="s">
        <v>90</v>
      </c>
      <c r="AV172" s="13" t="s">
        <v>88</v>
      </c>
      <c r="AW172" s="13" t="s">
        <v>43</v>
      </c>
      <c r="AX172" s="13" t="s">
        <v>80</v>
      </c>
      <c r="AY172" s="269" t="s">
        <v>162</v>
      </c>
    </row>
    <row r="173" s="11" customFormat="1">
      <c r="B173" s="238"/>
      <c r="C173" s="239"/>
      <c r="D173" s="235" t="s">
        <v>173</v>
      </c>
      <c r="E173" s="240" t="s">
        <v>37</v>
      </c>
      <c r="F173" s="241" t="s">
        <v>680</v>
      </c>
      <c r="G173" s="239"/>
      <c r="H173" s="242">
        <v>-0.46500000000000002</v>
      </c>
      <c r="I173" s="243"/>
      <c r="J173" s="239"/>
      <c r="K173" s="239"/>
      <c r="L173" s="244"/>
      <c r="M173" s="245"/>
      <c r="N173" s="246"/>
      <c r="O173" s="246"/>
      <c r="P173" s="246"/>
      <c r="Q173" s="246"/>
      <c r="R173" s="246"/>
      <c r="S173" s="246"/>
      <c r="T173" s="247"/>
      <c r="AT173" s="248" t="s">
        <v>173</v>
      </c>
      <c r="AU173" s="248" t="s">
        <v>90</v>
      </c>
      <c r="AV173" s="11" t="s">
        <v>90</v>
      </c>
      <c r="AW173" s="11" t="s">
        <v>43</v>
      </c>
      <c r="AX173" s="11" t="s">
        <v>80</v>
      </c>
      <c r="AY173" s="248" t="s">
        <v>162</v>
      </c>
    </row>
    <row r="174" s="13" customFormat="1">
      <c r="B174" s="260"/>
      <c r="C174" s="261"/>
      <c r="D174" s="235" t="s">
        <v>173</v>
      </c>
      <c r="E174" s="262" t="s">
        <v>37</v>
      </c>
      <c r="F174" s="263" t="s">
        <v>681</v>
      </c>
      <c r="G174" s="261"/>
      <c r="H174" s="262" t="s">
        <v>37</v>
      </c>
      <c r="I174" s="264"/>
      <c r="J174" s="261"/>
      <c r="K174" s="261"/>
      <c r="L174" s="265"/>
      <c r="M174" s="266"/>
      <c r="N174" s="267"/>
      <c r="O174" s="267"/>
      <c r="P174" s="267"/>
      <c r="Q174" s="267"/>
      <c r="R174" s="267"/>
      <c r="S174" s="267"/>
      <c r="T174" s="268"/>
      <c r="AT174" s="269" t="s">
        <v>173</v>
      </c>
      <c r="AU174" s="269" t="s">
        <v>90</v>
      </c>
      <c r="AV174" s="13" t="s">
        <v>88</v>
      </c>
      <c r="AW174" s="13" t="s">
        <v>43</v>
      </c>
      <c r="AX174" s="13" t="s">
        <v>80</v>
      </c>
      <c r="AY174" s="269" t="s">
        <v>162</v>
      </c>
    </row>
    <row r="175" s="11" customFormat="1">
      <c r="B175" s="238"/>
      <c r="C175" s="239"/>
      <c r="D175" s="235" t="s">
        <v>173</v>
      </c>
      <c r="E175" s="240" t="s">
        <v>37</v>
      </c>
      <c r="F175" s="241" t="s">
        <v>682</v>
      </c>
      <c r="G175" s="239"/>
      <c r="H175" s="242">
        <v>-0.90000000000000002</v>
      </c>
      <c r="I175" s="243"/>
      <c r="J175" s="239"/>
      <c r="K175" s="239"/>
      <c r="L175" s="244"/>
      <c r="M175" s="245"/>
      <c r="N175" s="246"/>
      <c r="O175" s="246"/>
      <c r="P175" s="246"/>
      <c r="Q175" s="246"/>
      <c r="R175" s="246"/>
      <c r="S175" s="246"/>
      <c r="T175" s="247"/>
      <c r="AT175" s="248" t="s">
        <v>173</v>
      </c>
      <c r="AU175" s="248" t="s">
        <v>90</v>
      </c>
      <c r="AV175" s="11" t="s">
        <v>90</v>
      </c>
      <c r="AW175" s="11" t="s">
        <v>43</v>
      </c>
      <c r="AX175" s="11" t="s">
        <v>80</v>
      </c>
      <c r="AY175" s="248" t="s">
        <v>162</v>
      </c>
    </row>
    <row r="176" s="12" customFormat="1">
      <c r="B176" s="249"/>
      <c r="C176" s="250"/>
      <c r="D176" s="235" t="s">
        <v>173</v>
      </c>
      <c r="E176" s="251" t="s">
        <v>609</v>
      </c>
      <c r="F176" s="252" t="s">
        <v>180</v>
      </c>
      <c r="G176" s="250"/>
      <c r="H176" s="253">
        <v>237.81700000000001</v>
      </c>
      <c r="I176" s="254"/>
      <c r="J176" s="250"/>
      <c r="K176" s="250"/>
      <c r="L176" s="255"/>
      <c r="M176" s="256"/>
      <c r="N176" s="257"/>
      <c r="O176" s="257"/>
      <c r="P176" s="257"/>
      <c r="Q176" s="257"/>
      <c r="R176" s="257"/>
      <c r="S176" s="257"/>
      <c r="T176" s="258"/>
      <c r="AT176" s="259" t="s">
        <v>173</v>
      </c>
      <c r="AU176" s="259" t="s">
        <v>90</v>
      </c>
      <c r="AV176" s="12" t="s">
        <v>169</v>
      </c>
      <c r="AW176" s="12" t="s">
        <v>43</v>
      </c>
      <c r="AX176" s="12" t="s">
        <v>88</v>
      </c>
      <c r="AY176" s="259" t="s">
        <v>162</v>
      </c>
    </row>
    <row r="177" s="13" customFormat="1">
      <c r="B177" s="260"/>
      <c r="C177" s="261"/>
      <c r="D177" s="235" t="s">
        <v>173</v>
      </c>
      <c r="E177" s="262" t="s">
        <v>37</v>
      </c>
      <c r="F177" s="263" t="s">
        <v>683</v>
      </c>
      <c r="G177" s="261"/>
      <c r="H177" s="262" t="s">
        <v>37</v>
      </c>
      <c r="I177" s="264"/>
      <c r="J177" s="261"/>
      <c r="K177" s="261"/>
      <c r="L177" s="265"/>
      <c r="M177" s="266"/>
      <c r="N177" s="267"/>
      <c r="O177" s="267"/>
      <c r="P177" s="267"/>
      <c r="Q177" s="267"/>
      <c r="R177" s="267"/>
      <c r="S177" s="267"/>
      <c r="T177" s="268"/>
      <c r="AT177" s="269" t="s">
        <v>173</v>
      </c>
      <c r="AU177" s="269" t="s">
        <v>90</v>
      </c>
      <c r="AV177" s="13" t="s">
        <v>88</v>
      </c>
      <c r="AW177" s="13" t="s">
        <v>43</v>
      </c>
      <c r="AX177" s="13" t="s">
        <v>80</v>
      </c>
      <c r="AY177" s="269" t="s">
        <v>162</v>
      </c>
    </row>
    <row r="178" s="11" customFormat="1">
      <c r="B178" s="238"/>
      <c r="C178" s="239"/>
      <c r="D178" s="235" t="s">
        <v>173</v>
      </c>
      <c r="E178" s="239"/>
      <c r="F178" s="241" t="s">
        <v>684</v>
      </c>
      <c r="G178" s="239"/>
      <c r="H178" s="242">
        <v>95.126999999999995</v>
      </c>
      <c r="I178" s="243"/>
      <c r="J178" s="239"/>
      <c r="K178" s="239"/>
      <c r="L178" s="244"/>
      <c r="M178" s="245"/>
      <c r="N178" s="246"/>
      <c r="O178" s="246"/>
      <c r="P178" s="246"/>
      <c r="Q178" s="246"/>
      <c r="R178" s="246"/>
      <c r="S178" s="246"/>
      <c r="T178" s="247"/>
      <c r="AT178" s="248" t="s">
        <v>173</v>
      </c>
      <c r="AU178" s="248" t="s">
        <v>90</v>
      </c>
      <c r="AV178" s="11" t="s">
        <v>90</v>
      </c>
      <c r="AW178" s="11" t="s">
        <v>6</v>
      </c>
      <c r="AX178" s="11" t="s">
        <v>88</v>
      </c>
      <c r="AY178" s="248" t="s">
        <v>162</v>
      </c>
    </row>
    <row r="179" s="1" customFormat="1" ht="38.25" customHeight="1">
      <c r="B179" s="47"/>
      <c r="C179" s="223" t="s">
        <v>291</v>
      </c>
      <c r="D179" s="223" t="s">
        <v>164</v>
      </c>
      <c r="E179" s="224" t="s">
        <v>267</v>
      </c>
      <c r="F179" s="225" t="s">
        <v>268</v>
      </c>
      <c r="G179" s="226" t="s">
        <v>238</v>
      </c>
      <c r="H179" s="227">
        <v>47.563000000000002</v>
      </c>
      <c r="I179" s="228"/>
      <c r="J179" s="229">
        <f>ROUND(I179*H179,2)</f>
        <v>0</v>
      </c>
      <c r="K179" s="225" t="s">
        <v>168</v>
      </c>
      <c r="L179" s="73"/>
      <c r="M179" s="230" t="s">
        <v>37</v>
      </c>
      <c r="N179" s="231" t="s">
        <v>51</v>
      </c>
      <c r="O179" s="48"/>
      <c r="P179" s="232">
        <f>O179*H179</f>
        <v>0</v>
      </c>
      <c r="Q179" s="232">
        <v>0</v>
      </c>
      <c r="R179" s="232">
        <f>Q179*H179</f>
        <v>0</v>
      </c>
      <c r="S179" s="232">
        <v>0</v>
      </c>
      <c r="T179" s="233">
        <f>S179*H179</f>
        <v>0</v>
      </c>
      <c r="AR179" s="24" t="s">
        <v>169</v>
      </c>
      <c r="AT179" s="24" t="s">
        <v>164</v>
      </c>
      <c r="AU179" s="24" t="s">
        <v>90</v>
      </c>
      <c r="AY179" s="24" t="s">
        <v>162</v>
      </c>
      <c r="BE179" s="234">
        <f>IF(N179="základní",J179,0)</f>
        <v>0</v>
      </c>
      <c r="BF179" s="234">
        <f>IF(N179="snížená",J179,0)</f>
        <v>0</v>
      </c>
      <c r="BG179" s="234">
        <f>IF(N179="zákl. přenesená",J179,0)</f>
        <v>0</v>
      </c>
      <c r="BH179" s="234">
        <f>IF(N179="sníž. přenesená",J179,0)</f>
        <v>0</v>
      </c>
      <c r="BI179" s="234">
        <f>IF(N179="nulová",J179,0)</f>
        <v>0</v>
      </c>
      <c r="BJ179" s="24" t="s">
        <v>88</v>
      </c>
      <c r="BK179" s="234">
        <f>ROUND(I179*H179,2)</f>
        <v>0</v>
      </c>
      <c r="BL179" s="24" t="s">
        <v>169</v>
      </c>
      <c r="BM179" s="24" t="s">
        <v>685</v>
      </c>
    </row>
    <row r="180" s="1" customFormat="1">
      <c r="B180" s="47"/>
      <c r="C180" s="75"/>
      <c r="D180" s="235" t="s">
        <v>171</v>
      </c>
      <c r="E180" s="75"/>
      <c r="F180" s="236" t="s">
        <v>252</v>
      </c>
      <c r="G180" s="75"/>
      <c r="H180" s="75"/>
      <c r="I180" s="193"/>
      <c r="J180" s="75"/>
      <c r="K180" s="75"/>
      <c r="L180" s="73"/>
      <c r="M180" s="237"/>
      <c r="N180" s="48"/>
      <c r="O180" s="48"/>
      <c r="P180" s="48"/>
      <c r="Q180" s="48"/>
      <c r="R180" s="48"/>
      <c r="S180" s="48"/>
      <c r="T180" s="96"/>
      <c r="AT180" s="24" t="s">
        <v>171</v>
      </c>
      <c r="AU180" s="24" t="s">
        <v>90</v>
      </c>
    </row>
    <row r="181" s="11" customFormat="1">
      <c r="B181" s="238"/>
      <c r="C181" s="239"/>
      <c r="D181" s="235" t="s">
        <v>173</v>
      </c>
      <c r="E181" s="240" t="s">
        <v>37</v>
      </c>
      <c r="F181" s="241" t="s">
        <v>686</v>
      </c>
      <c r="G181" s="239"/>
      <c r="H181" s="242">
        <v>47.563000000000002</v>
      </c>
      <c r="I181" s="243"/>
      <c r="J181" s="239"/>
      <c r="K181" s="239"/>
      <c r="L181" s="244"/>
      <c r="M181" s="245"/>
      <c r="N181" s="246"/>
      <c r="O181" s="246"/>
      <c r="P181" s="246"/>
      <c r="Q181" s="246"/>
      <c r="R181" s="246"/>
      <c r="S181" s="246"/>
      <c r="T181" s="247"/>
      <c r="AT181" s="248" t="s">
        <v>173</v>
      </c>
      <c r="AU181" s="248" t="s">
        <v>90</v>
      </c>
      <c r="AV181" s="11" t="s">
        <v>90</v>
      </c>
      <c r="AW181" s="11" t="s">
        <v>43</v>
      </c>
      <c r="AX181" s="11" t="s">
        <v>88</v>
      </c>
      <c r="AY181" s="248" t="s">
        <v>162</v>
      </c>
    </row>
    <row r="182" s="1" customFormat="1" ht="38.25" customHeight="1">
      <c r="B182" s="47"/>
      <c r="C182" s="223" t="s">
        <v>296</v>
      </c>
      <c r="D182" s="223" t="s">
        <v>164</v>
      </c>
      <c r="E182" s="224" t="s">
        <v>272</v>
      </c>
      <c r="F182" s="225" t="s">
        <v>273</v>
      </c>
      <c r="G182" s="226" t="s">
        <v>238</v>
      </c>
      <c r="H182" s="227">
        <v>142.69</v>
      </c>
      <c r="I182" s="228"/>
      <c r="J182" s="229">
        <f>ROUND(I182*H182,2)</f>
        <v>0</v>
      </c>
      <c r="K182" s="225" t="s">
        <v>168</v>
      </c>
      <c r="L182" s="73"/>
      <c r="M182" s="230" t="s">
        <v>37</v>
      </c>
      <c r="N182" s="231" t="s">
        <v>51</v>
      </c>
      <c r="O182" s="48"/>
      <c r="P182" s="232">
        <f>O182*H182</f>
        <v>0</v>
      </c>
      <c r="Q182" s="232">
        <v>0</v>
      </c>
      <c r="R182" s="232">
        <f>Q182*H182</f>
        <v>0</v>
      </c>
      <c r="S182" s="232">
        <v>0</v>
      </c>
      <c r="T182" s="233">
        <f>S182*H182</f>
        <v>0</v>
      </c>
      <c r="AR182" s="24" t="s">
        <v>169</v>
      </c>
      <c r="AT182" s="24" t="s">
        <v>164</v>
      </c>
      <c r="AU182" s="24" t="s">
        <v>90</v>
      </c>
      <c r="AY182" s="24" t="s">
        <v>162</v>
      </c>
      <c r="BE182" s="234">
        <f>IF(N182="základní",J182,0)</f>
        <v>0</v>
      </c>
      <c r="BF182" s="234">
        <f>IF(N182="snížená",J182,0)</f>
        <v>0</v>
      </c>
      <c r="BG182" s="234">
        <f>IF(N182="zákl. přenesená",J182,0)</f>
        <v>0</v>
      </c>
      <c r="BH182" s="234">
        <f>IF(N182="sníž. přenesená",J182,0)</f>
        <v>0</v>
      </c>
      <c r="BI182" s="234">
        <f>IF(N182="nulová",J182,0)</f>
        <v>0</v>
      </c>
      <c r="BJ182" s="24" t="s">
        <v>88</v>
      </c>
      <c r="BK182" s="234">
        <f>ROUND(I182*H182,2)</f>
        <v>0</v>
      </c>
      <c r="BL182" s="24" t="s">
        <v>169</v>
      </c>
      <c r="BM182" s="24" t="s">
        <v>687</v>
      </c>
    </row>
    <row r="183" s="1" customFormat="1">
      <c r="B183" s="47"/>
      <c r="C183" s="75"/>
      <c r="D183" s="235" t="s">
        <v>171</v>
      </c>
      <c r="E183" s="75"/>
      <c r="F183" s="236" t="s">
        <v>252</v>
      </c>
      <c r="G183" s="75"/>
      <c r="H183" s="75"/>
      <c r="I183" s="193"/>
      <c r="J183" s="75"/>
      <c r="K183" s="75"/>
      <c r="L183" s="73"/>
      <c r="M183" s="237"/>
      <c r="N183" s="48"/>
      <c r="O183" s="48"/>
      <c r="P183" s="48"/>
      <c r="Q183" s="48"/>
      <c r="R183" s="48"/>
      <c r="S183" s="48"/>
      <c r="T183" s="96"/>
      <c r="AT183" s="24" t="s">
        <v>171</v>
      </c>
      <c r="AU183" s="24" t="s">
        <v>90</v>
      </c>
    </row>
    <row r="184" s="13" customFormat="1">
      <c r="B184" s="260"/>
      <c r="C184" s="261"/>
      <c r="D184" s="235" t="s">
        <v>173</v>
      </c>
      <c r="E184" s="262" t="s">
        <v>37</v>
      </c>
      <c r="F184" s="263" t="s">
        <v>688</v>
      </c>
      <c r="G184" s="261"/>
      <c r="H184" s="262" t="s">
        <v>37</v>
      </c>
      <c r="I184" s="264"/>
      <c r="J184" s="261"/>
      <c r="K184" s="261"/>
      <c r="L184" s="265"/>
      <c r="M184" s="266"/>
      <c r="N184" s="267"/>
      <c r="O184" s="267"/>
      <c r="P184" s="267"/>
      <c r="Q184" s="267"/>
      <c r="R184" s="267"/>
      <c r="S184" s="267"/>
      <c r="T184" s="268"/>
      <c r="AT184" s="269" t="s">
        <v>173</v>
      </c>
      <c r="AU184" s="269" t="s">
        <v>90</v>
      </c>
      <c r="AV184" s="13" t="s">
        <v>88</v>
      </c>
      <c r="AW184" s="13" t="s">
        <v>43</v>
      </c>
      <c r="AX184" s="13" t="s">
        <v>80</v>
      </c>
      <c r="AY184" s="269" t="s">
        <v>162</v>
      </c>
    </row>
    <row r="185" s="11" customFormat="1">
      <c r="B185" s="238"/>
      <c r="C185" s="239"/>
      <c r="D185" s="235" t="s">
        <v>173</v>
      </c>
      <c r="E185" s="240" t="s">
        <v>37</v>
      </c>
      <c r="F185" s="241" t="s">
        <v>689</v>
      </c>
      <c r="G185" s="239"/>
      <c r="H185" s="242">
        <v>142.69</v>
      </c>
      <c r="I185" s="243"/>
      <c r="J185" s="239"/>
      <c r="K185" s="239"/>
      <c r="L185" s="244"/>
      <c r="M185" s="245"/>
      <c r="N185" s="246"/>
      <c r="O185" s="246"/>
      <c r="P185" s="246"/>
      <c r="Q185" s="246"/>
      <c r="R185" s="246"/>
      <c r="S185" s="246"/>
      <c r="T185" s="247"/>
      <c r="AT185" s="248" t="s">
        <v>173</v>
      </c>
      <c r="AU185" s="248" t="s">
        <v>90</v>
      </c>
      <c r="AV185" s="11" t="s">
        <v>90</v>
      </c>
      <c r="AW185" s="11" t="s">
        <v>43</v>
      </c>
      <c r="AX185" s="11" t="s">
        <v>88</v>
      </c>
      <c r="AY185" s="248" t="s">
        <v>162</v>
      </c>
    </row>
    <row r="186" s="1" customFormat="1" ht="38.25" customHeight="1">
      <c r="B186" s="47"/>
      <c r="C186" s="223" t="s">
        <v>302</v>
      </c>
      <c r="D186" s="223" t="s">
        <v>164</v>
      </c>
      <c r="E186" s="224" t="s">
        <v>277</v>
      </c>
      <c r="F186" s="225" t="s">
        <v>278</v>
      </c>
      <c r="G186" s="226" t="s">
        <v>238</v>
      </c>
      <c r="H186" s="227">
        <v>71.344999999999999</v>
      </c>
      <c r="I186" s="228"/>
      <c r="J186" s="229">
        <f>ROUND(I186*H186,2)</f>
        <v>0</v>
      </c>
      <c r="K186" s="225" t="s">
        <v>168</v>
      </c>
      <c r="L186" s="73"/>
      <c r="M186" s="230" t="s">
        <v>37</v>
      </c>
      <c r="N186" s="231" t="s">
        <v>51</v>
      </c>
      <c r="O186" s="48"/>
      <c r="P186" s="232">
        <f>O186*H186</f>
        <v>0</v>
      </c>
      <c r="Q186" s="232">
        <v>0</v>
      </c>
      <c r="R186" s="232">
        <f>Q186*H186</f>
        <v>0</v>
      </c>
      <c r="S186" s="232">
        <v>0</v>
      </c>
      <c r="T186" s="233">
        <f>S186*H186</f>
        <v>0</v>
      </c>
      <c r="AR186" s="24" t="s">
        <v>169</v>
      </c>
      <c r="AT186" s="24" t="s">
        <v>164</v>
      </c>
      <c r="AU186" s="24" t="s">
        <v>90</v>
      </c>
      <c r="AY186" s="24" t="s">
        <v>162</v>
      </c>
      <c r="BE186" s="234">
        <f>IF(N186="základní",J186,0)</f>
        <v>0</v>
      </c>
      <c r="BF186" s="234">
        <f>IF(N186="snížená",J186,0)</f>
        <v>0</v>
      </c>
      <c r="BG186" s="234">
        <f>IF(N186="zákl. přenesená",J186,0)</f>
        <v>0</v>
      </c>
      <c r="BH186" s="234">
        <f>IF(N186="sníž. přenesená",J186,0)</f>
        <v>0</v>
      </c>
      <c r="BI186" s="234">
        <f>IF(N186="nulová",J186,0)</f>
        <v>0</v>
      </c>
      <c r="BJ186" s="24" t="s">
        <v>88</v>
      </c>
      <c r="BK186" s="234">
        <f>ROUND(I186*H186,2)</f>
        <v>0</v>
      </c>
      <c r="BL186" s="24" t="s">
        <v>169</v>
      </c>
      <c r="BM186" s="24" t="s">
        <v>690</v>
      </c>
    </row>
    <row r="187" s="1" customFormat="1">
      <c r="B187" s="47"/>
      <c r="C187" s="75"/>
      <c r="D187" s="235" t="s">
        <v>171</v>
      </c>
      <c r="E187" s="75"/>
      <c r="F187" s="236" t="s">
        <v>252</v>
      </c>
      <c r="G187" s="75"/>
      <c r="H187" s="75"/>
      <c r="I187" s="193"/>
      <c r="J187" s="75"/>
      <c r="K187" s="75"/>
      <c r="L187" s="73"/>
      <c r="M187" s="237"/>
      <c r="N187" s="48"/>
      <c r="O187" s="48"/>
      <c r="P187" s="48"/>
      <c r="Q187" s="48"/>
      <c r="R187" s="48"/>
      <c r="S187" s="48"/>
      <c r="T187" s="96"/>
      <c r="AT187" s="24" t="s">
        <v>171</v>
      </c>
      <c r="AU187" s="24" t="s">
        <v>90</v>
      </c>
    </row>
    <row r="188" s="11" customFormat="1">
      <c r="B188" s="238"/>
      <c r="C188" s="239"/>
      <c r="D188" s="235" t="s">
        <v>173</v>
      </c>
      <c r="E188" s="240" t="s">
        <v>37</v>
      </c>
      <c r="F188" s="241" t="s">
        <v>691</v>
      </c>
      <c r="G188" s="239"/>
      <c r="H188" s="242">
        <v>71.344999999999999</v>
      </c>
      <c r="I188" s="243"/>
      <c r="J188" s="239"/>
      <c r="K188" s="239"/>
      <c r="L188" s="244"/>
      <c r="M188" s="245"/>
      <c r="N188" s="246"/>
      <c r="O188" s="246"/>
      <c r="P188" s="246"/>
      <c r="Q188" s="246"/>
      <c r="R188" s="246"/>
      <c r="S188" s="246"/>
      <c r="T188" s="247"/>
      <c r="AT188" s="248" t="s">
        <v>173</v>
      </c>
      <c r="AU188" s="248" t="s">
        <v>90</v>
      </c>
      <c r="AV188" s="11" t="s">
        <v>90</v>
      </c>
      <c r="AW188" s="11" t="s">
        <v>43</v>
      </c>
      <c r="AX188" s="11" t="s">
        <v>88</v>
      </c>
      <c r="AY188" s="248" t="s">
        <v>162</v>
      </c>
    </row>
    <row r="189" s="1" customFormat="1" ht="25.5" customHeight="1">
      <c r="B189" s="47"/>
      <c r="C189" s="223" t="s">
        <v>306</v>
      </c>
      <c r="D189" s="223" t="s">
        <v>164</v>
      </c>
      <c r="E189" s="224" t="s">
        <v>692</v>
      </c>
      <c r="F189" s="225" t="s">
        <v>693</v>
      </c>
      <c r="G189" s="226" t="s">
        <v>238</v>
      </c>
      <c r="H189" s="227">
        <v>17.954999999999998</v>
      </c>
      <c r="I189" s="228"/>
      <c r="J189" s="229">
        <f>ROUND(I189*H189,2)</f>
        <v>0</v>
      </c>
      <c r="K189" s="225" t="s">
        <v>168</v>
      </c>
      <c r="L189" s="73"/>
      <c r="M189" s="230" t="s">
        <v>37</v>
      </c>
      <c r="N189" s="231" t="s">
        <v>51</v>
      </c>
      <c r="O189" s="48"/>
      <c r="P189" s="232">
        <f>O189*H189</f>
        <v>0</v>
      </c>
      <c r="Q189" s="232">
        <v>0</v>
      </c>
      <c r="R189" s="232">
        <f>Q189*H189</f>
        <v>0</v>
      </c>
      <c r="S189" s="232">
        <v>0</v>
      </c>
      <c r="T189" s="233">
        <f>S189*H189</f>
        <v>0</v>
      </c>
      <c r="AR189" s="24" t="s">
        <v>169</v>
      </c>
      <c r="AT189" s="24" t="s">
        <v>164</v>
      </c>
      <c r="AU189" s="24" t="s">
        <v>90</v>
      </c>
      <c r="AY189" s="24" t="s">
        <v>162</v>
      </c>
      <c r="BE189" s="234">
        <f>IF(N189="základní",J189,0)</f>
        <v>0</v>
      </c>
      <c r="BF189" s="234">
        <f>IF(N189="snížená",J189,0)</f>
        <v>0</v>
      </c>
      <c r="BG189" s="234">
        <f>IF(N189="zákl. přenesená",J189,0)</f>
        <v>0</v>
      </c>
      <c r="BH189" s="234">
        <f>IF(N189="sníž. přenesená",J189,0)</f>
        <v>0</v>
      </c>
      <c r="BI189" s="234">
        <f>IF(N189="nulová",J189,0)</f>
        <v>0</v>
      </c>
      <c r="BJ189" s="24" t="s">
        <v>88</v>
      </c>
      <c r="BK189" s="234">
        <f>ROUND(I189*H189,2)</f>
        <v>0</v>
      </c>
      <c r="BL189" s="24" t="s">
        <v>169</v>
      </c>
      <c r="BM189" s="24" t="s">
        <v>694</v>
      </c>
    </row>
    <row r="190" s="1" customFormat="1">
      <c r="B190" s="47"/>
      <c r="C190" s="75"/>
      <c r="D190" s="235" t="s">
        <v>171</v>
      </c>
      <c r="E190" s="75"/>
      <c r="F190" s="236" t="s">
        <v>285</v>
      </c>
      <c r="G190" s="75"/>
      <c r="H190" s="75"/>
      <c r="I190" s="193"/>
      <c r="J190" s="75"/>
      <c r="K190" s="75"/>
      <c r="L190" s="73"/>
      <c r="M190" s="237"/>
      <c r="N190" s="48"/>
      <c r="O190" s="48"/>
      <c r="P190" s="48"/>
      <c r="Q190" s="48"/>
      <c r="R190" s="48"/>
      <c r="S190" s="48"/>
      <c r="T190" s="96"/>
      <c r="AT190" s="24" t="s">
        <v>171</v>
      </c>
      <c r="AU190" s="24" t="s">
        <v>90</v>
      </c>
    </row>
    <row r="191" s="11" customFormat="1">
      <c r="B191" s="238"/>
      <c r="C191" s="239"/>
      <c r="D191" s="235" t="s">
        <v>173</v>
      </c>
      <c r="E191" s="240" t="s">
        <v>37</v>
      </c>
      <c r="F191" s="241" t="s">
        <v>695</v>
      </c>
      <c r="G191" s="239"/>
      <c r="H191" s="242">
        <v>22.140000000000001</v>
      </c>
      <c r="I191" s="243"/>
      <c r="J191" s="239"/>
      <c r="K191" s="239"/>
      <c r="L191" s="244"/>
      <c r="M191" s="245"/>
      <c r="N191" s="246"/>
      <c r="O191" s="246"/>
      <c r="P191" s="246"/>
      <c r="Q191" s="246"/>
      <c r="R191" s="246"/>
      <c r="S191" s="246"/>
      <c r="T191" s="247"/>
      <c r="AT191" s="248" t="s">
        <v>173</v>
      </c>
      <c r="AU191" s="248" t="s">
        <v>90</v>
      </c>
      <c r="AV191" s="11" t="s">
        <v>90</v>
      </c>
      <c r="AW191" s="11" t="s">
        <v>43</v>
      </c>
      <c r="AX191" s="11" t="s">
        <v>80</v>
      </c>
      <c r="AY191" s="248" t="s">
        <v>162</v>
      </c>
    </row>
    <row r="192" s="13" customFormat="1">
      <c r="B192" s="260"/>
      <c r="C192" s="261"/>
      <c r="D192" s="235" t="s">
        <v>173</v>
      </c>
      <c r="E192" s="262" t="s">
        <v>37</v>
      </c>
      <c r="F192" s="263" t="s">
        <v>260</v>
      </c>
      <c r="G192" s="261"/>
      <c r="H192" s="262" t="s">
        <v>37</v>
      </c>
      <c r="I192" s="264"/>
      <c r="J192" s="261"/>
      <c r="K192" s="261"/>
      <c r="L192" s="265"/>
      <c r="M192" s="266"/>
      <c r="N192" s="267"/>
      <c r="O192" s="267"/>
      <c r="P192" s="267"/>
      <c r="Q192" s="267"/>
      <c r="R192" s="267"/>
      <c r="S192" s="267"/>
      <c r="T192" s="268"/>
      <c r="AT192" s="269" t="s">
        <v>173</v>
      </c>
      <c r="AU192" s="269" t="s">
        <v>90</v>
      </c>
      <c r="AV192" s="13" t="s">
        <v>88</v>
      </c>
      <c r="AW192" s="13" t="s">
        <v>43</v>
      </c>
      <c r="AX192" s="13" t="s">
        <v>80</v>
      </c>
      <c r="AY192" s="269" t="s">
        <v>162</v>
      </c>
    </row>
    <row r="193" s="11" customFormat="1">
      <c r="B193" s="238"/>
      <c r="C193" s="239"/>
      <c r="D193" s="235" t="s">
        <v>173</v>
      </c>
      <c r="E193" s="240" t="s">
        <v>37</v>
      </c>
      <c r="F193" s="241" t="s">
        <v>696</v>
      </c>
      <c r="G193" s="239"/>
      <c r="H193" s="242">
        <v>-4.1849999999999996</v>
      </c>
      <c r="I193" s="243"/>
      <c r="J193" s="239"/>
      <c r="K193" s="239"/>
      <c r="L193" s="244"/>
      <c r="M193" s="245"/>
      <c r="N193" s="246"/>
      <c r="O193" s="246"/>
      <c r="P193" s="246"/>
      <c r="Q193" s="246"/>
      <c r="R193" s="246"/>
      <c r="S193" s="246"/>
      <c r="T193" s="247"/>
      <c r="AT193" s="248" t="s">
        <v>173</v>
      </c>
      <c r="AU193" s="248" t="s">
        <v>90</v>
      </c>
      <c r="AV193" s="11" t="s">
        <v>90</v>
      </c>
      <c r="AW193" s="11" t="s">
        <v>43</v>
      </c>
      <c r="AX193" s="11" t="s">
        <v>80</v>
      </c>
      <c r="AY193" s="248" t="s">
        <v>162</v>
      </c>
    </row>
    <row r="194" s="12" customFormat="1">
      <c r="B194" s="249"/>
      <c r="C194" s="250"/>
      <c r="D194" s="235" t="s">
        <v>173</v>
      </c>
      <c r="E194" s="251" t="s">
        <v>114</v>
      </c>
      <c r="F194" s="252" t="s">
        <v>180</v>
      </c>
      <c r="G194" s="250"/>
      <c r="H194" s="253">
        <v>17.954999999999998</v>
      </c>
      <c r="I194" s="254"/>
      <c r="J194" s="250"/>
      <c r="K194" s="250"/>
      <c r="L194" s="255"/>
      <c r="M194" s="256"/>
      <c r="N194" s="257"/>
      <c r="O194" s="257"/>
      <c r="P194" s="257"/>
      <c r="Q194" s="257"/>
      <c r="R194" s="257"/>
      <c r="S194" s="257"/>
      <c r="T194" s="258"/>
      <c r="AT194" s="259" t="s">
        <v>173</v>
      </c>
      <c r="AU194" s="259" t="s">
        <v>90</v>
      </c>
      <c r="AV194" s="12" t="s">
        <v>169</v>
      </c>
      <c r="AW194" s="12" t="s">
        <v>43</v>
      </c>
      <c r="AX194" s="12" t="s">
        <v>88</v>
      </c>
      <c r="AY194" s="259" t="s">
        <v>162</v>
      </c>
    </row>
    <row r="195" s="1" customFormat="1" ht="38.25" customHeight="1">
      <c r="B195" s="47"/>
      <c r="C195" s="223" t="s">
        <v>9</v>
      </c>
      <c r="D195" s="223" t="s">
        <v>164</v>
      </c>
      <c r="E195" s="224" t="s">
        <v>697</v>
      </c>
      <c r="F195" s="225" t="s">
        <v>698</v>
      </c>
      <c r="G195" s="226" t="s">
        <v>238</v>
      </c>
      <c r="H195" s="227">
        <v>8.9779999999999998</v>
      </c>
      <c r="I195" s="228"/>
      <c r="J195" s="229">
        <f>ROUND(I195*H195,2)</f>
        <v>0</v>
      </c>
      <c r="K195" s="225" t="s">
        <v>168</v>
      </c>
      <c r="L195" s="73"/>
      <c r="M195" s="230" t="s">
        <v>37</v>
      </c>
      <c r="N195" s="231" t="s">
        <v>51</v>
      </c>
      <c r="O195" s="48"/>
      <c r="P195" s="232">
        <f>O195*H195</f>
        <v>0</v>
      </c>
      <c r="Q195" s="232">
        <v>0</v>
      </c>
      <c r="R195" s="232">
        <f>Q195*H195</f>
        <v>0</v>
      </c>
      <c r="S195" s="232">
        <v>0</v>
      </c>
      <c r="T195" s="233">
        <f>S195*H195</f>
        <v>0</v>
      </c>
      <c r="AR195" s="24" t="s">
        <v>169</v>
      </c>
      <c r="AT195" s="24" t="s">
        <v>164</v>
      </c>
      <c r="AU195" s="24" t="s">
        <v>90</v>
      </c>
      <c r="AY195" s="24" t="s">
        <v>162</v>
      </c>
      <c r="BE195" s="234">
        <f>IF(N195="základní",J195,0)</f>
        <v>0</v>
      </c>
      <c r="BF195" s="234">
        <f>IF(N195="snížená",J195,0)</f>
        <v>0</v>
      </c>
      <c r="BG195" s="234">
        <f>IF(N195="zákl. přenesená",J195,0)</f>
        <v>0</v>
      </c>
      <c r="BH195" s="234">
        <f>IF(N195="sníž. přenesená",J195,0)</f>
        <v>0</v>
      </c>
      <c r="BI195" s="234">
        <f>IF(N195="nulová",J195,0)</f>
        <v>0</v>
      </c>
      <c r="BJ195" s="24" t="s">
        <v>88</v>
      </c>
      <c r="BK195" s="234">
        <f>ROUND(I195*H195,2)</f>
        <v>0</v>
      </c>
      <c r="BL195" s="24" t="s">
        <v>169</v>
      </c>
      <c r="BM195" s="24" t="s">
        <v>699</v>
      </c>
    </row>
    <row r="196" s="1" customFormat="1">
      <c r="B196" s="47"/>
      <c r="C196" s="75"/>
      <c r="D196" s="235" t="s">
        <v>171</v>
      </c>
      <c r="E196" s="75"/>
      <c r="F196" s="236" t="s">
        <v>285</v>
      </c>
      <c r="G196" s="75"/>
      <c r="H196" s="75"/>
      <c r="I196" s="193"/>
      <c r="J196" s="75"/>
      <c r="K196" s="75"/>
      <c r="L196" s="73"/>
      <c r="M196" s="237"/>
      <c r="N196" s="48"/>
      <c r="O196" s="48"/>
      <c r="P196" s="48"/>
      <c r="Q196" s="48"/>
      <c r="R196" s="48"/>
      <c r="S196" s="48"/>
      <c r="T196" s="96"/>
      <c r="AT196" s="24" t="s">
        <v>171</v>
      </c>
      <c r="AU196" s="24" t="s">
        <v>90</v>
      </c>
    </row>
    <row r="197" s="11" customFormat="1">
      <c r="B197" s="238"/>
      <c r="C197" s="239"/>
      <c r="D197" s="235" t="s">
        <v>173</v>
      </c>
      <c r="E197" s="240" t="s">
        <v>37</v>
      </c>
      <c r="F197" s="241" t="s">
        <v>295</v>
      </c>
      <c r="G197" s="239"/>
      <c r="H197" s="242">
        <v>8.9779999999999998</v>
      </c>
      <c r="I197" s="243"/>
      <c r="J197" s="239"/>
      <c r="K197" s="239"/>
      <c r="L197" s="244"/>
      <c r="M197" s="245"/>
      <c r="N197" s="246"/>
      <c r="O197" s="246"/>
      <c r="P197" s="246"/>
      <c r="Q197" s="246"/>
      <c r="R197" s="246"/>
      <c r="S197" s="246"/>
      <c r="T197" s="247"/>
      <c r="AT197" s="248" t="s">
        <v>173</v>
      </c>
      <c r="AU197" s="248" t="s">
        <v>90</v>
      </c>
      <c r="AV197" s="11" t="s">
        <v>90</v>
      </c>
      <c r="AW197" s="11" t="s">
        <v>43</v>
      </c>
      <c r="AX197" s="11" t="s">
        <v>88</v>
      </c>
      <c r="AY197" s="248" t="s">
        <v>162</v>
      </c>
    </row>
    <row r="198" s="1" customFormat="1" ht="25.5" customHeight="1">
      <c r="B198" s="47"/>
      <c r="C198" s="223" t="s">
        <v>317</v>
      </c>
      <c r="D198" s="223" t="s">
        <v>164</v>
      </c>
      <c r="E198" s="224" t="s">
        <v>297</v>
      </c>
      <c r="F198" s="225" t="s">
        <v>298</v>
      </c>
      <c r="G198" s="226" t="s">
        <v>167</v>
      </c>
      <c r="H198" s="227">
        <v>664.20000000000005</v>
      </c>
      <c r="I198" s="228"/>
      <c r="J198" s="229">
        <f>ROUND(I198*H198,2)</f>
        <v>0</v>
      </c>
      <c r="K198" s="225" t="s">
        <v>168</v>
      </c>
      <c r="L198" s="73"/>
      <c r="M198" s="230" t="s">
        <v>37</v>
      </c>
      <c r="N198" s="231" t="s">
        <v>51</v>
      </c>
      <c r="O198" s="48"/>
      <c r="P198" s="232">
        <f>O198*H198</f>
        <v>0</v>
      </c>
      <c r="Q198" s="232">
        <v>0</v>
      </c>
      <c r="R198" s="232">
        <f>Q198*H198</f>
        <v>0</v>
      </c>
      <c r="S198" s="232">
        <v>0</v>
      </c>
      <c r="T198" s="233">
        <f>S198*H198</f>
        <v>0</v>
      </c>
      <c r="AR198" s="24" t="s">
        <v>169</v>
      </c>
      <c r="AT198" s="24" t="s">
        <v>164</v>
      </c>
      <c r="AU198" s="24" t="s">
        <v>90</v>
      </c>
      <c r="AY198" s="24" t="s">
        <v>162</v>
      </c>
      <c r="BE198" s="234">
        <f>IF(N198="základní",J198,0)</f>
        <v>0</v>
      </c>
      <c r="BF198" s="234">
        <f>IF(N198="snížená",J198,0)</f>
        <v>0</v>
      </c>
      <c r="BG198" s="234">
        <f>IF(N198="zákl. přenesená",J198,0)</f>
        <v>0</v>
      </c>
      <c r="BH198" s="234">
        <f>IF(N198="sníž. přenesená",J198,0)</f>
        <v>0</v>
      </c>
      <c r="BI198" s="234">
        <f>IF(N198="nulová",J198,0)</f>
        <v>0</v>
      </c>
      <c r="BJ198" s="24" t="s">
        <v>88</v>
      </c>
      <c r="BK198" s="234">
        <f>ROUND(I198*H198,2)</f>
        <v>0</v>
      </c>
      <c r="BL198" s="24" t="s">
        <v>169</v>
      </c>
      <c r="BM198" s="24" t="s">
        <v>700</v>
      </c>
    </row>
    <row r="199" s="1" customFormat="1">
      <c r="B199" s="47"/>
      <c r="C199" s="75"/>
      <c r="D199" s="235" t="s">
        <v>171</v>
      </c>
      <c r="E199" s="75"/>
      <c r="F199" s="236" t="s">
        <v>300</v>
      </c>
      <c r="G199" s="75"/>
      <c r="H199" s="75"/>
      <c r="I199" s="193"/>
      <c r="J199" s="75"/>
      <c r="K199" s="75"/>
      <c r="L199" s="73"/>
      <c r="M199" s="237"/>
      <c r="N199" s="48"/>
      <c r="O199" s="48"/>
      <c r="P199" s="48"/>
      <c r="Q199" s="48"/>
      <c r="R199" s="48"/>
      <c r="S199" s="48"/>
      <c r="T199" s="96"/>
      <c r="AT199" s="24" t="s">
        <v>171</v>
      </c>
      <c r="AU199" s="24" t="s">
        <v>90</v>
      </c>
    </row>
    <row r="200" s="11" customFormat="1">
      <c r="B200" s="238"/>
      <c r="C200" s="239"/>
      <c r="D200" s="235" t="s">
        <v>173</v>
      </c>
      <c r="E200" s="240" t="s">
        <v>37</v>
      </c>
      <c r="F200" s="241" t="s">
        <v>701</v>
      </c>
      <c r="G200" s="239"/>
      <c r="H200" s="242">
        <v>664.20000000000005</v>
      </c>
      <c r="I200" s="243"/>
      <c r="J200" s="239"/>
      <c r="K200" s="239"/>
      <c r="L200" s="244"/>
      <c r="M200" s="245"/>
      <c r="N200" s="246"/>
      <c r="O200" s="246"/>
      <c r="P200" s="246"/>
      <c r="Q200" s="246"/>
      <c r="R200" s="246"/>
      <c r="S200" s="246"/>
      <c r="T200" s="247"/>
      <c r="AT200" s="248" t="s">
        <v>173</v>
      </c>
      <c r="AU200" s="248" t="s">
        <v>90</v>
      </c>
      <c r="AV200" s="11" t="s">
        <v>90</v>
      </c>
      <c r="AW200" s="11" t="s">
        <v>43</v>
      </c>
      <c r="AX200" s="11" t="s">
        <v>80</v>
      </c>
      <c r="AY200" s="248" t="s">
        <v>162</v>
      </c>
    </row>
    <row r="201" s="12" customFormat="1">
      <c r="B201" s="249"/>
      <c r="C201" s="250"/>
      <c r="D201" s="235" t="s">
        <v>173</v>
      </c>
      <c r="E201" s="251" t="s">
        <v>37</v>
      </c>
      <c r="F201" s="252" t="s">
        <v>180</v>
      </c>
      <c r="G201" s="250"/>
      <c r="H201" s="253">
        <v>664.20000000000005</v>
      </c>
      <c r="I201" s="254"/>
      <c r="J201" s="250"/>
      <c r="K201" s="250"/>
      <c r="L201" s="255"/>
      <c r="M201" s="256"/>
      <c r="N201" s="257"/>
      <c r="O201" s="257"/>
      <c r="P201" s="257"/>
      <c r="Q201" s="257"/>
      <c r="R201" s="257"/>
      <c r="S201" s="257"/>
      <c r="T201" s="258"/>
      <c r="AT201" s="259" t="s">
        <v>173</v>
      </c>
      <c r="AU201" s="259" t="s">
        <v>90</v>
      </c>
      <c r="AV201" s="12" t="s">
        <v>169</v>
      </c>
      <c r="AW201" s="12" t="s">
        <v>43</v>
      </c>
      <c r="AX201" s="12" t="s">
        <v>88</v>
      </c>
      <c r="AY201" s="259" t="s">
        <v>162</v>
      </c>
    </row>
    <row r="202" s="1" customFormat="1" ht="38.25" customHeight="1">
      <c r="B202" s="47"/>
      <c r="C202" s="223" t="s">
        <v>323</v>
      </c>
      <c r="D202" s="223" t="s">
        <v>164</v>
      </c>
      <c r="E202" s="224" t="s">
        <v>303</v>
      </c>
      <c r="F202" s="225" t="s">
        <v>304</v>
      </c>
      <c r="G202" s="226" t="s">
        <v>167</v>
      </c>
      <c r="H202" s="227">
        <v>664.20000000000005</v>
      </c>
      <c r="I202" s="228"/>
      <c r="J202" s="229">
        <f>ROUND(I202*H202,2)</f>
        <v>0</v>
      </c>
      <c r="K202" s="225" t="s">
        <v>168</v>
      </c>
      <c r="L202" s="73"/>
      <c r="M202" s="230" t="s">
        <v>37</v>
      </c>
      <c r="N202" s="231" t="s">
        <v>51</v>
      </c>
      <c r="O202" s="48"/>
      <c r="P202" s="232">
        <f>O202*H202</f>
        <v>0</v>
      </c>
      <c r="Q202" s="232">
        <v>0</v>
      </c>
      <c r="R202" s="232">
        <f>Q202*H202</f>
        <v>0</v>
      </c>
      <c r="S202" s="232">
        <v>0</v>
      </c>
      <c r="T202" s="233">
        <f>S202*H202</f>
        <v>0</v>
      </c>
      <c r="AR202" s="24" t="s">
        <v>169</v>
      </c>
      <c r="AT202" s="24" t="s">
        <v>164</v>
      </c>
      <c r="AU202" s="24" t="s">
        <v>90</v>
      </c>
      <c r="AY202" s="24" t="s">
        <v>162</v>
      </c>
      <c r="BE202" s="234">
        <f>IF(N202="základní",J202,0)</f>
        <v>0</v>
      </c>
      <c r="BF202" s="234">
        <f>IF(N202="snížená",J202,0)</f>
        <v>0</v>
      </c>
      <c r="BG202" s="234">
        <f>IF(N202="zákl. přenesená",J202,0)</f>
        <v>0</v>
      </c>
      <c r="BH202" s="234">
        <f>IF(N202="sníž. přenesená",J202,0)</f>
        <v>0</v>
      </c>
      <c r="BI202" s="234">
        <f>IF(N202="nulová",J202,0)</f>
        <v>0</v>
      </c>
      <c r="BJ202" s="24" t="s">
        <v>88</v>
      </c>
      <c r="BK202" s="234">
        <f>ROUND(I202*H202,2)</f>
        <v>0</v>
      </c>
      <c r="BL202" s="24" t="s">
        <v>169</v>
      </c>
      <c r="BM202" s="24" t="s">
        <v>702</v>
      </c>
    </row>
    <row r="203" s="1" customFormat="1">
      <c r="B203" s="47"/>
      <c r="C203" s="75"/>
      <c r="D203" s="235" t="s">
        <v>171</v>
      </c>
      <c r="E203" s="75"/>
      <c r="F203" s="236" t="s">
        <v>300</v>
      </c>
      <c r="G203" s="75"/>
      <c r="H203" s="75"/>
      <c r="I203" s="193"/>
      <c r="J203" s="75"/>
      <c r="K203" s="75"/>
      <c r="L203" s="73"/>
      <c r="M203" s="237"/>
      <c r="N203" s="48"/>
      <c r="O203" s="48"/>
      <c r="P203" s="48"/>
      <c r="Q203" s="48"/>
      <c r="R203" s="48"/>
      <c r="S203" s="48"/>
      <c r="T203" s="96"/>
      <c r="AT203" s="24" t="s">
        <v>171</v>
      </c>
      <c r="AU203" s="24" t="s">
        <v>90</v>
      </c>
    </row>
    <row r="204" s="11" customFormat="1">
      <c r="B204" s="238"/>
      <c r="C204" s="239"/>
      <c r="D204" s="235" t="s">
        <v>173</v>
      </c>
      <c r="E204" s="240" t="s">
        <v>37</v>
      </c>
      <c r="F204" s="241" t="s">
        <v>701</v>
      </c>
      <c r="G204" s="239"/>
      <c r="H204" s="242">
        <v>664.20000000000005</v>
      </c>
      <c r="I204" s="243"/>
      <c r="J204" s="239"/>
      <c r="K204" s="239"/>
      <c r="L204" s="244"/>
      <c r="M204" s="245"/>
      <c r="N204" s="246"/>
      <c r="O204" s="246"/>
      <c r="P204" s="246"/>
      <c r="Q204" s="246"/>
      <c r="R204" s="246"/>
      <c r="S204" s="246"/>
      <c r="T204" s="247"/>
      <c r="AT204" s="248" t="s">
        <v>173</v>
      </c>
      <c r="AU204" s="248" t="s">
        <v>90</v>
      </c>
      <c r="AV204" s="11" t="s">
        <v>90</v>
      </c>
      <c r="AW204" s="11" t="s">
        <v>43</v>
      </c>
      <c r="AX204" s="11" t="s">
        <v>80</v>
      </c>
      <c r="AY204" s="248" t="s">
        <v>162</v>
      </c>
    </row>
    <row r="205" s="12" customFormat="1">
      <c r="B205" s="249"/>
      <c r="C205" s="250"/>
      <c r="D205" s="235" t="s">
        <v>173</v>
      </c>
      <c r="E205" s="251" t="s">
        <v>37</v>
      </c>
      <c r="F205" s="252" t="s">
        <v>180</v>
      </c>
      <c r="G205" s="250"/>
      <c r="H205" s="253">
        <v>664.20000000000005</v>
      </c>
      <c r="I205" s="254"/>
      <c r="J205" s="250"/>
      <c r="K205" s="250"/>
      <c r="L205" s="255"/>
      <c r="M205" s="256"/>
      <c r="N205" s="257"/>
      <c r="O205" s="257"/>
      <c r="P205" s="257"/>
      <c r="Q205" s="257"/>
      <c r="R205" s="257"/>
      <c r="S205" s="257"/>
      <c r="T205" s="258"/>
      <c r="AT205" s="259" t="s">
        <v>173</v>
      </c>
      <c r="AU205" s="259" t="s">
        <v>90</v>
      </c>
      <c r="AV205" s="12" t="s">
        <v>169</v>
      </c>
      <c r="AW205" s="12" t="s">
        <v>43</v>
      </c>
      <c r="AX205" s="12" t="s">
        <v>88</v>
      </c>
      <c r="AY205" s="259" t="s">
        <v>162</v>
      </c>
    </row>
    <row r="206" s="1" customFormat="1" ht="38.25" customHeight="1">
      <c r="B206" s="47"/>
      <c r="C206" s="223" t="s">
        <v>329</v>
      </c>
      <c r="D206" s="223" t="s">
        <v>164</v>
      </c>
      <c r="E206" s="224" t="s">
        <v>307</v>
      </c>
      <c r="F206" s="225" t="s">
        <v>308</v>
      </c>
      <c r="G206" s="226" t="s">
        <v>238</v>
      </c>
      <c r="H206" s="227">
        <v>118.90900000000001</v>
      </c>
      <c r="I206" s="228"/>
      <c r="J206" s="229">
        <f>ROUND(I206*H206,2)</f>
        <v>0</v>
      </c>
      <c r="K206" s="225" t="s">
        <v>168</v>
      </c>
      <c r="L206" s="73"/>
      <c r="M206" s="230" t="s">
        <v>37</v>
      </c>
      <c r="N206" s="231" t="s">
        <v>51</v>
      </c>
      <c r="O206" s="48"/>
      <c r="P206" s="232">
        <f>O206*H206</f>
        <v>0</v>
      </c>
      <c r="Q206" s="232">
        <v>0</v>
      </c>
      <c r="R206" s="232">
        <f>Q206*H206</f>
        <v>0</v>
      </c>
      <c r="S206" s="232">
        <v>0</v>
      </c>
      <c r="T206" s="233">
        <f>S206*H206</f>
        <v>0</v>
      </c>
      <c r="AR206" s="24" t="s">
        <v>169</v>
      </c>
      <c r="AT206" s="24" t="s">
        <v>164</v>
      </c>
      <c r="AU206" s="24" t="s">
        <v>90</v>
      </c>
      <c r="AY206" s="24" t="s">
        <v>162</v>
      </c>
      <c r="BE206" s="234">
        <f>IF(N206="základní",J206,0)</f>
        <v>0</v>
      </c>
      <c r="BF206" s="234">
        <f>IF(N206="snížená",J206,0)</f>
        <v>0</v>
      </c>
      <c r="BG206" s="234">
        <f>IF(N206="zákl. přenesená",J206,0)</f>
        <v>0</v>
      </c>
      <c r="BH206" s="234">
        <f>IF(N206="sníž. přenesená",J206,0)</f>
        <v>0</v>
      </c>
      <c r="BI206" s="234">
        <f>IF(N206="nulová",J206,0)</f>
        <v>0</v>
      </c>
      <c r="BJ206" s="24" t="s">
        <v>88</v>
      </c>
      <c r="BK206" s="234">
        <f>ROUND(I206*H206,2)</f>
        <v>0</v>
      </c>
      <c r="BL206" s="24" t="s">
        <v>169</v>
      </c>
      <c r="BM206" s="24" t="s">
        <v>703</v>
      </c>
    </row>
    <row r="207" s="1" customFormat="1">
      <c r="B207" s="47"/>
      <c r="C207" s="75"/>
      <c r="D207" s="235" t="s">
        <v>171</v>
      </c>
      <c r="E207" s="75"/>
      <c r="F207" s="236" t="s">
        <v>310</v>
      </c>
      <c r="G207" s="75"/>
      <c r="H207" s="75"/>
      <c r="I207" s="193"/>
      <c r="J207" s="75"/>
      <c r="K207" s="75"/>
      <c r="L207" s="73"/>
      <c r="M207" s="237"/>
      <c r="N207" s="48"/>
      <c r="O207" s="48"/>
      <c r="P207" s="48"/>
      <c r="Q207" s="48"/>
      <c r="R207" s="48"/>
      <c r="S207" s="48"/>
      <c r="T207" s="96"/>
      <c r="AT207" s="24" t="s">
        <v>171</v>
      </c>
      <c r="AU207" s="24" t="s">
        <v>90</v>
      </c>
    </row>
    <row r="208" s="11" customFormat="1">
      <c r="B208" s="238"/>
      <c r="C208" s="239"/>
      <c r="D208" s="235" t="s">
        <v>173</v>
      </c>
      <c r="E208" s="240" t="s">
        <v>37</v>
      </c>
      <c r="F208" s="241" t="s">
        <v>704</v>
      </c>
      <c r="G208" s="239"/>
      <c r="H208" s="242">
        <v>118.90900000000001</v>
      </c>
      <c r="I208" s="243"/>
      <c r="J208" s="239"/>
      <c r="K208" s="239"/>
      <c r="L208" s="244"/>
      <c r="M208" s="245"/>
      <c r="N208" s="246"/>
      <c r="O208" s="246"/>
      <c r="P208" s="246"/>
      <c r="Q208" s="246"/>
      <c r="R208" s="246"/>
      <c r="S208" s="246"/>
      <c r="T208" s="247"/>
      <c r="AT208" s="248" t="s">
        <v>173</v>
      </c>
      <c r="AU208" s="248" t="s">
        <v>90</v>
      </c>
      <c r="AV208" s="11" t="s">
        <v>90</v>
      </c>
      <c r="AW208" s="11" t="s">
        <v>43</v>
      </c>
      <c r="AX208" s="11" t="s">
        <v>88</v>
      </c>
      <c r="AY208" s="248" t="s">
        <v>162</v>
      </c>
    </row>
    <row r="209" s="1" customFormat="1" ht="38.25" customHeight="1">
      <c r="B209" s="47"/>
      <c r="C209" s="223" t="s">
        <v>334</v>
      </c>
      <c r="D209" s="223" t="s">
        <v>164</v>
      </c>
      <c r="E209" s="224" t="s">
        <v>312</v>
      </c>
      <c r="F209" s="225" t="s">
        <v>313</v>
      </c>
      <c r="G209" s="226" t="s">
        <v>238</v>
      </c>
      <c r="H209" s="227">
        <v>274.99000000000001</v>
      </c>
      <c r="I209" s="228"/>
      <c r="J209" s="229">
        <f>ROUND(I209*H209,2)</f>
        <v>0</v>
      </c>
      <c r="K209" s="225" t="s">
        <v>168</v>
      </c>
      <c r="L209" s="73"/>
      <c r="M209" s="230" t="s">
        <v>37</v>
      </c>
      <c r="N209" s="231" t="s">
        <v>51</v>
      </c>
      <c r="O209" s="48"/>
      <c r="P209" s="232">
        <f>O209*H209</f>
        <v>0</v>
      </c>
      <c r="Q209" s="232">
        <v>0</v>
      </c>
      <c r="R209" s="232">
        <f>Q209*H209</f>
        <v>0</v>
      </c>
      <c r="S209" s="232">
        <v>0</v>
      </c>
      <c r="T209" s="233">
        <f>S209*H209</f>
        <v>0</v>
      </c>
      <c r="AR209" s="24" t="s">
        <v>169</v>
      </c>
      <c r="AT209" s="24" t="s">
        <v>164</v>
      </c>
      <c r="AU209" s="24" t="s">
        <v>90</v>
      </c>
      <c r="AY209" s="24" t="s">
        <v>162</v>
      </c>
      <c r="BE209" s="234">
        <f>IF(N209="základní",J209,0)</f>
        <v>0</v>
      </c>
      <c r="BF209" s="234">
        <f>IF(N209="snížená",J209,0)</f>
        <v>0</v>
      </c>
      <c r="BG209" s="234">
        <f>IF(N209="zákl. přenesená",J209,0)</f>
        <v>0</v>
      </c>
      <c r="BH209" s="234">
        <f>IF(N209="sníž. přenesená",J209,0)</f>
        <v>0</v>
      </c>
      <c r="BI209" s="234">
        <f>IF(N209="nulová",J209,0)</f>
        <v>0</v>
      </c>
      <c r="BJ209" s="24" t="s">
        <v>88</v>
      </c>
      <c r="BK209" s="234">
        <f>ROUND(I209*H209,2)</f>
        <v>0</v>
      </c>
      <c r="BL209" s="24" t="s">
        <v>169</v>
      </c>
      <c r="BM209" s="24" t="s">
        <v>705</v>
      </c>
    </row>
    <row r="210" s="1" customFormat="1">
      <c r="B210" s="47"/>
      <c r="C210" s="75"/>
      <c r="D210" s="235" t="s">
        <v>171</v>
      </c>
      <c r="E210" s="75"/>
      <c r="F210" s="236" t="s">
        <v>315</v>
      </c>
      <c r="G210" s="75"/>
      <c r="H210" s="75"/>
      <c r="I210" s="193"/>
      <c r="J210" s="75"/>
      <c r="K210" s="75"/>
      <c r="L210" s="73"/>
      <c r="M210" s="237"/>
      <c r="N210" s="48"/>
      <c r="O210" s="48"/>
      <c r="P210" s="48"/>
      <c r="Q210" s="48"/>
      <c r="R210" s="48"/>
      <c r="S210" s="48"/>
      <c r="T210" s="96"/>
      <c r="AT210" s="24" t="s">
        <v>171</v>
      </c>
      <c r="AU210" s="24" t="s">
        <v>90</v>
      </c>
    </row>
    <row r="211" s="11" customFormat="1">
      <c r="B211" s="238"/>
      <c r="C211" s="239"/>
      <c r="D211" s="235" t="s">
        <v>173</v>
      </c>
      <c r="E211" s="240" t="s">
        <v>37</v>
      </c>
      <c r="F211" s="241" t="s">
        <v>706</v>
      </c>
      <c r="G211" s="239"/>
      <c r="H211" s="242">
        <v>274.99000000000001</v>
      </c>
      <c r="I211" s="243"/>
      <c r="J211" s="239"/>
      <c r="K211" s="239"/>
      <c r="L211" s="244"/>
      <c r="M211" s="245"/>
      <c r="N211" s="246"/>
      <c r="O211" s="246"/>
      <c r="P211" s="246"/>
      <c r="Q211" s="246"/>
      <c r="R211" s="246"/>
      <c r="S211" s="246"/>
      <c r="T211" s="247"/>
      <c r="AT211" s="248" t="s">
        <v>173</v>
      </c>
      <c r="AU211" s="248" t="s">
        <v>90</v>
      </c>
      <c r="AV211" s="11" t="s">
        <v>90</v>
      </c>
      <c r="AW211" s="11" t="s">
        <v>43</v>
      </c>
      <c r="AX211" s="11" t="s">
        <v>88</v>
      </c>
      <c r="AY211" s="248" t="s">
        <v>162</v>
      </c>
    </row>
    <row r="212" s="1" customFormat="1" ht="38.25" customHeight="1">
      <c r="B212" s="47"/>
      <c r="C212" s="223" t="s">
        <v>340</v>
      </c>
      <c r="D212" s="223" t="s">
        <v>164</v>
      </c>
      <c r="E212" s="224" t="s">
        <v>318</v>
      </c>
      <c r="F212" s="225" t="s">
        <v>319</v>
      </c>
      <c r="G212" s="226" t="s">
        <v>238</v>
      </c>
      <c r="H212" s="227">
        <v>121.50400000000001</v>
      </c>
      <c r="I212" s="228"/>
      <c r="J212" s="229">
        <f>ROUND(I212*H212,2)</f>
        <v>0</v>
      </c>
      <c r="K212" s="225" t="s">
        <v>168</v>
      </c>
      <c r="L212" s="73"/>
      <c r="M212" s="230" t="s">
        <v>37</v>
      </c>
      <c r="N212" s="231" t="s">
        <v>51</v>
      </c>
      <c r="O212" s="48"/>
      <c r="P212" s="232">
        <f>O212*H212</f>
        <v>0</v>
      </c>
      <c r="Q212" s="232">
        <v>0</v>
      </c>
      <c r="R212" s="232">
        <f>Q212*H212</f>
        <v>0</v>
      </c>
      <c r="S212" s="232">
        <v>0</v>
      </c>
      <c r="T212" s="233">
        <f>S212*H212</f>
        <v>0</v>
      </c>
      <c r="AR212" s="24" t="s">
        <v>169</v>
      </c>
      <c r="AT212" s="24" t="s">
        <v>164</v>
      </c>
      <c r="AU212" s="24" t="s">
        <v>90</v>
      </c>
      <c r="AY212" s="24" t="s">
        <v>162</v>
      </c>
      <c r="BE212" s="234">
        <f>IF(N212="základní",J212,0)</f>
        <v>0</v>
      </c>
      <c r="BF212" s="234">
        <f>IF(N212="snížená",J212,0)</f>
        <v>0</v>
      </c>
      <c r="BG212" s="234">
        <f>IF(N212="zákl. přenesená",J212,0)</f>
        <v>0</v>
      </c>
      <c r="BH212" s="234">
        <f>IF(N212="sníž. přenesená",J212,0)</f>
        <v>0</v>
      </c>
      <c r="BI212" s="234">
        <f>IF(N212="nulová",J212,0)</f>
        <v>0</v>
      </c>
      <c r="BJ212" s="24" t="s">
        <v>88</v>
      </c>
      <c r="BK212" s="234">
        <f>ROUND(I212*H212,2)</f>
        <v>0</v>
      </c>
      <c r="BL212" s="24" t="s">
        <v>169</v>
      </c>
      <c r="BM212" s="24" t="s">
        <v>707</v>
      </c>
    </row>
    <row r="213" s="1" customFormat="1">
      <c r="B213" s="47"/>
      <c r="C213" s="75"/>
      <c r="D213" s="235" t="s">
        <v>171</v>
      </c>
      <c r="E213" s="75"/>
      <c r="F213" s="236" t="s">
        <v>315</v>
      </c>
      <c r="G213" s="75"/>
      <c r="H213" s="75"/>
      <c r="I213" s="193"/>
      <c r="J213" s="75"/>
      <c r="K213" s="75"/>
      <c r="L213" s="73"/>
      <c r="M213" s="237"/>
      <c r="N213" s="48"/>
      <c r="O213" s="48"/>
      <c r="P213" s="48"/>
      <c r="Q213" s="48"/>
      <c r="R213" s="48"/>
      <c r="S213" s="48"/>
      <c r="T213" s="96"/>
      <c r="AT213" s="24" t="s">
        <v>171</v>
      </c>
      <c r="AU213" s="24" t="s">
        <v>90</v>
      </c>
    </row>
    <row r="214" s="11" customFormat="1">
      <c r="B214" s="238"/>
      <c r="C214" s="239"/>
      <c r="D214" s="235" t="s">
        <v>173</v>
      </c>
      <c r="E214" s="240" t="s">
        <v>37</v>
      </c>
      <c r="F214" s="241" t="s">
        <v>617</v>
      </c>
      <c r="G214" s="239"/>
      <c r="H214" s="242">
        <v>121.50400000000001</v>
      </c>
      <c r="I214" s="243"/>
      <c r="J214" s="239"/>
      <c r="K214" s="239"/>
      <c r="L214" s="244"/>
      <c r="M214" s="245"/>
      <c r="N214" s="246"/>
      <c r="O214" s="246"/>
      <c r="P214" s="246"/>
      <c r="Q214" s="246"/>
      <c r="R214" s="246"/>
      <c r="S214" s="246"/>
      <c r="T214" s="247"/>
      <c r="AT214" s="248" t="s">
        <v>173</v>
      </c>
      <c r="AU214" s="248" t="s">
        <v>90</v>
      </c>
      <c r="AV214" s="11" t="s">
        <v>90</v>
      </c>
      <c r="AW214" s="11" t="s">
        <v>43</v>
      </c>
      <c r="AX214" s="11" t="s">
        <v>88</v>
      </c>
      <c r="AY214" s="248" t="s">
        <v>162</v>
      </c>
    </row>
    <row r="215" s="1" customFormat="1" ht="25.5" customHeight="1">
      <c r="B215" s="47"/>
      <c r="C215" s="223" t="s">
        <v>355</v>
      </c>
      <c r="D215" s="223" t="s">
        <v>164</v>
      </c>
      <c r="E215" s="224" t="s">
        <v>324</v>
      </c>
      <c r="F215" s="225" t="s">
        <v>325</v>
      </c>
      <c r="G215" s="226" t="s">
        <v>238</v>
      </c>
      <c r="H215" s="227">
        <v>137.49500000000001</v>
      </c>
      <c r="I215" s="228"/>
      <c r="J215" s="229">
        <f>ROUND(I215*H215,2)</f>
        <v>0</v>
      </c>
      <c r="K215" s="225" t="s">
        <v>168</v>
      </c>
      <c r="L215" s="73"/>
      <c r="M215" s="230" t="s">
        <v>37</v>
      </c>
      <c r="N215" s="231" t="s">
        <v>51</v>
      </c>
      <c r="O215" s="48"/>
      <c r="P215" s="232">
        <f>O215*H215</f>
        <v>0</v>
      </c>
      <c r="Q215" s="232">
        <v>0</v>
      </c>
      <c r="R215" s="232">
        <f>Q215*H215</f>
        <v>0</v>
      </c>
      <c r="S215" s="232">
        <v>0</v>
      </c>
      <c r="T215" s="233">
        <f>S215*H215</f>
        <v>0</v>
      </c>
      <c r="AR215" s="24" t="s">
        <v>169</v>
      </c>
      <c r="AT215" s="24" t="s">
        <v>164</v>
      </c>
      <c r="AU215" s="24" t="s">
        <v>90</v>
      </c>
      <c r="AY215" s="24" t="s">
        <v>162</v>
      </c>
      <c r="BE215" s="234">
        <f>IF(N215="základní",J215,0)</f>
        <v>0</v>
      </c>
      <c r="BF215" s="234">
        <f>IF(N215="snížená",J215,0)</f>
        <v>0</v>
      </c>
      <c r="BG215" s="234">
        <f>IF(N215="zákl. přenesená",J215,0)</f>
        <v>0</v>
      </c>
      <c r="BH215" s="234">
        <f>IF(N215="sníž. přenesená",J215,0)</f>
        <v>0</v>
      </c>
      <c r="BI215" s="234">
        <f>IF(N215="nulová",J215,0)</f>
        <v>0</v>
      </c>
      <c r="BJ215" s="24" t="s">
        <v>88</v>
      </c>
      <c r="BK215" s="234">
        <f>ROUND(I215*H215,2)</f>
        <v>0</v>
      </c>
      <c r="BL215" s="24" t="s">
        <v>169</v>
      </c>
      <c r="BM215" s="24" t="s">
        <v>708</v>
      </c>
    </row>
    <row r="216" s="1" customFormat="1">
      <c r="B216" s="47"/>
      <c r="C216" s="75"/>
      <c r="D216" s="235" t="s">
        <v>171</v>
      </c>
      <c r="E216" s="75"/>
      <c r="F216" s="236" t="s">
        <v>327</v>
      </c>
      <c r="G216" s="75"/>
      <c r="H216" s="75"/>
      <c r="I216" s="193"/>
      <c r="J216" s="75"/>
      <c r="K216" s="75"/>
      <c r="L216" s="73"/>
      <c r="M216" s="237"/>
      <c r="N216" s="48"/>
      <c r="O216" s="48"/>
      <c r="P216" s="48"/>
      <c r="Q216" s="48"/>
      <c r="R216" s="48"/>
      <c r="S216" s="48"/>
      <c r="T216" s="96"/>
      <c r="AT216" s="24" t="s">
        <v>171</v>
      </c>
      <c r="AU216" s="24" t="s">
        <v>90</v>
      </c>
    </row>
    <row r="217" s="11" customFormat="1">
      <c r="B217" s="238"/>
      <c r="C217" s="239"/>
      <c r="D217" s="235" t="s">
        <v>173</v>
      </c>
      <c r="E217" s="240" t="s">
        <v>37</v>
      </c>
      <c r="F217" s="241" t="s">
        <v>622</v>
      </c>
      <c r="G217" s="239"/>
      <c r="H217" s="242">
        <v>137.49500000000001</v>
      </c>
      <c r="I217" s="243"/>
      <c r="J217" s="239"/>
      <c r="K217" s="239"/>
      <c r="L217" s="244"/>
      <c r="M217" s="245"/>
      <c r="N217" s="246"/>
      <c r="O217" s="246"/>
      <c r="P217" s="246"/>
      <c r="Q217" s="246"/>
      <c r="R217" s="246"/>
      <c r="S217" s="246"/>
      <c r="T217" s="247"/>
      <c r="AT217" s="248" t="s">
        <v>173</v>
      </c>
      <c r="AU217" s="248" t="s">
        <v>90</v>
      </c>
      <c r="AV217" s="11" t="s">
        <v>90</v>
      </c>
      <c r="AW217" s="11" t="s">
        <v>43</v>
      </c>
      <c r="AX217" s="11" t="s">
        <v>88</v>
      </c>
      <c r="AY217" s="248" t="s">
        <v>162</v>
      </c>
    </row>
    <row r="218" s="1" customFormat="1" ht="16.5" customHeight="1">
      <c r="B218" s="47"/>
      <c r="C218" s="223" t="s">
        <v>361</v>
      </c>
      <c r="D218" s="223" t="s">
        <v>164</v>
      </c>
      <c r="E218" s="224" t="s">
        <v>330</v>
      </c>
      <c r="F218" s="225" t="s">
        <v>331</v>
      </c>
      <c r="G218" s="226" t="s">
        <v>238</v>
      </c>
      <c r="H218" s="227">
        <v>255.77199999999999</v>
      </c>
      <c r="I218" s="228"/>
      <c r="J218" s="229">
        <f>ROUND(I218*H218,2)</f>
        <v>0</v>
      </c>
      <c r="K218" s="225" t="s">
        <v>168</v>
      </c>
      <c r="L218" s="73"/>
      <c r="M218" s="230" t="s">
        <v>37</v>
      </c>
      <c r="N218" s="231" t="s">
        <v>51</v>
      </c>
      <c r="O218" s="48"/>
      <c r="P218" s="232">
        <f>O218*H218</f>
        <v>0</v>
      </c>
      <c r="Q218" s="232">
        <v>0</v>
      </c>
      <c r="R218" s="232">
        <f>Q218*H218</f>
        <v>0</v>
      </c>
      <c r="S218" s="232">
        <v>0</v>
      </c>
      <c r="T218" s="233">
        <f>S218*H218</f>
        <v>0</v>
      </c>
      <c r="AR218" s="24" t="s">
        <v>169</v>
      </c>
      <c r="AT218" s="24" t="s">
        <v>164</v>
      </c>
      <c r="AU218" s="24" t="s">
        <v>90</v>
      </c>
      <c r="AY218" s="24" t="s">
        <v>162</v>
      </c>
      <c r="BE218" s="234">
        <f>IF(N218="základní",J218,0)</f>
        <v>0</v>
      </c>
      <c r="BF218" s="234">
        <f>IF(N218="snížená",J218,0)</f>
        <v>0</v>
      </c>
      <c r="BG218" s="234">
        <f>IF(N218="zákl. přenesená",J218,0)</f>
        <v>0</v>
      </c>
      <c r="BH218" s="234">
        <f>IF(N218="sníž. přenesená",J218,0)</f>
        <v>0</v>
      </c>
      <c r="BI218" s="234">
        <f>IF(N218="nulová",J218,0)</f>
        <v>0</v>
      </c>
      <c r="BJ218" s="24" t="s">
        <v>88</v>
      </c>
      <c r="BK218" s="234">
        <f>ROUND(I218*H218,2)</f>
        <v>0</v>
      </c>
      <c r="BL218" s="24" t="s">
        <v>169</v>
      </c>
      <c r="BM218" s="24" t="s">
        <v>709</v>
      </c>
    </row>
    <row r="219" s="1" customFormat="1">
      <c r="B219" s="47"/>
      <c r="C219" s="75"/>
      <c r="D219" s="235" t="s">
        <v>171</v>
      </c>
      <c r="E219" s="75"/>
      <c r="F219" s="236" t="s">
        <v>333</v>
      </c>
      <c r="G219" s="75"/>
      <c r="H219" s="75"/>
      <c r="I219" s="193"/>
      <c r="J219" s="75"/>
      <c r="K219" s="75"/>
      <c r="L219" s="73"/>
      <c r="M219" s="237"/>
      <c r="N219" s="48"/>
      <c r="O219" s="48"/>
      <c r="P219" s="48"/>
      <c r="Q219" s="48"/>
      <c r="R219" s="48"/>
      <c r="S219" s="48"/>
      <c r="T219" s="96"/>
      <c r="AT219" s="24" t="s">
        <v>171</v>
      </c>
      <c r="AU219" s="24" t="s">
        <v>90</v>
      </c>
    </row>
    <row r="220" s="11" customFormat="1">
      <c r="B220" s="238"/>
      <c r="C220" s="239"/>
      <c r="D220" s="235" t="s">
        <v>173</v>
      </c>
      <c r="E220" s="240" t="s">
        <v>37</v>
      </c>
      <c r="F220" s="241" t="s">
        <v>710</v>
      </c>
      <c r="G220" s="239"/>
      <c r="H220" s="242">
        <v>255.77199999999999</v>
      </c>
      <c r="I220" s="243"/>
      <c r="J220" s="239"/>
      <c r="K220" s="239"/>
      <c r="L220" s="244"/>
      <c r="M220" s="245"/>
      <c r="N220" s="246"/>
      <c r="O220" s="246"/>
      <c r="P220" s="246"/>
      <c r="Q220" s="246"/>
      <c r="R220" s="246"/>
      <c r="S220" s="246"/>
      <c r="T220" s="247"/>
      <c r="AT220" s="248" t="s">
        <v>173</v>
      </c>
      <c r="AU220" s="248" t="s">
        <v>90</v>
      </c>
      <c r="AV220" s="11" t="s">
        <v>90</v>
      </c>
      <c r="AW220" s="11" t="s">
        <v>43</v>
      </c>
      <c r="AX220" s="11" t="s">
        <v>80</v>
      </c>
      <c r="AY220" s="248" t="s">
        <v>162</v>
      </c>
    </row>
    <row r="221" s="12" customFormat="1">
      <c r="B221" s="249"/>
      <c r="C221" s="250"/>
      <c r="D221" s="235" t="s">
        <v>173</v>
      </c>
      <c r="E221" s="251" t="s">
        <v>37</v>
      </c>
      <c r="F221" s="252" t="s">
        <v>180</v>
      </c>
      <c r="G221" s="250"/>
      <c r="H221" s="253">
        <v>255.77199999999999</v>
      </c>
      <c r="I221" s="254"/>
      <c r="J221" s="250"/>
      <c r="K221" s="250"/>
      <c r="L221" s="255"/>
      <c r="M221" s="256"/>
      <c r="N221" s="257"/>
      <c r="O221" s="257"/>
      <c r="P221" s="257"/>
      <c r="Q221" s="257"/>
      <c r="R221" s="257"/>
      <c r="S221" s="257"/>
      <c r="T221" s="258"/>
      <c r="AT221" s="259" t="s">
        <v>173</v>
      </c>
      <c r="AU221" s="259" t="s">
        <v>90</v>
      </c>
      <c r="AV221" s="12" t="s">
        <v>169</v>
      </c>
      <c r="AW221" s="12" t="s">
        <v>43</v>
      </c>
      <c r="AX221" s="12" t="s">
        <v>88</v>
      </c>
      <c r="AY221" s="259" t="s">
        <v>162</v>
      </c>
    </row>
    <row r="222" s="1" customFormat="1" ht="16.5" customHeight="1">
      <c r="B222" s="47"/>
      <c r="C222" s="223" t="s">
        <v>377</v>
      </c>
      <c r="D222" s="223" t="s">
        <v>164</v>
      </c>
      <c r="E222" s="224" t="s">
        <v>335</v>
      </c>
      <c r="F222" s="225" t="s">
        <v>336</v>
      </c>
      <c r="G222" s="226" t="s">
        <v>337</v>
      </c>
      <c r="H222" s="227">
        <v>218.70699999999999</v>
      </c>
      <c r="I222" s="228"/>
      <c r="J222" s="229">
        <f>ROUND(I222*H222,2)</f>
        <v>0</v>
      </c>
      <c r="K222" s="225" t="s">
        <v>168</v>
      </c>
      <c r="L222" s="73"/>
      <c r="M222" s="230" t="s">
        <v>37</v>
      </c>
      <c r="N222" s="231" t="s">
        <v>51</v>
      </c>
      <c r="O222" s="48"/>
      <c r="P222" s="232">
        <f>O222*H222</f>
        <v>0</v>
      </c>
      <c r="Q222" s="232">
        <v>0</v>
      </c>
      <c r="R222" s="232">
        <f>Q222*H222</f>
        <v>0</v>
      </c>
      <c r="S222" s="232">
        <v>0</v>
      </c>
      <c r="T222" s="233">
        <f>S222*H222</f>
        <v>0</v>
      </c>
      <c r="AR222" s="24" t="s">
        <v>169</v>
      </c>
      <c r="AT222" s="24" t="s">
        <v>164</v>
      </c>
      <c r="AU222" s="24" t="s">
        <v>90</v>
      </c>
      <c r="AY222" s="24" t="s">
        <v>162</v>
      </c>
      <c r="BE222" s="234">
        <f>IF(N222="základní",J222,0)</f>
        <v>0</v>
      </c>
      <c r="BF222" s="234">
        <f>IF(N222="snížená",J222,0)</f>
        <v>0</v>
      </c>
      <c r="BG222" s="234">
        <f>IF(N222="zákl. přenesená",J222,0)</f>
        <v>0</v>
      </c>
      <c r="BH222" s="234">
        <f>IF(N222="sníž. přenesená",J222,0)</f>
        <v>0</v>
      </c>
      <c r="BI222" s="234">
        <f>IF(N222="nulová",J222,0)</f>
        <v>0</v>
      </c>
      <c r="BJ222" s="24" t="s">
        <v>88</v>
      </c>
      <c r="BK222" s="234">
        <f>ROUND(I222*H222,2)</f>
        <v>0</v>
      </c>
      <c r="BL222" s="24" t="s">
        <v>169</v>
      </c>
      <c r="BM222" s="24" t="s">
        <v>711</v>
      </c>
    </row>
    <row r="223" s="1" customFormat="1">
      <c r="B223" s="47"/>
      <c r="C223" s="75"/>
      <c r="D223" s="235" t="s">
        <v>171</v>
      </c>
      <c r="E223" s="75"/>
      <c r="F223" s="236" t="s">
        <v>333</v>
      </c>
      <c r="G223" s="75"/>
      <c r="H223" s="75"/>
      <c r="I223" s="193"/>
      <c r="J223" s="75"/>
      <c r="K223" s="75"/>
      <c r="L223" s="73"/>
      <c r="M223" s="237"/>
      <c r="N223" s="48"/>
      <c r="O223" s="48"/>
      <c r="P223" s="48"/>
      <c r="Q223" s="48"/>
      <c r="R223" s="48"/>
      <c r="S223" s="48"/>
      <c r="T223" s="96"/>
      <c r="AT223" s="24" t="s">
        <v>171</v>
      </c>
      <c r="AU223" s="24" t="s">
        <v>90</v>
      </c>
    </row>
    <row r="224" s="11" customFormat="1">
      <c r="B224" s="238"/>
      <c r="C224" s="239"/>
      <c r="D224" s="235" t="s">
        <v>173</v>
      </c>
      <c r="E224" s="240" t="s">
        <v>617</v>
      </c>
      <c r="F224" s="241" t="s">
        <v>712</v>
      </c>
      <c r="G224" s="239"/>
      <c r="H224" s="242">
        <v>121.50400000000001</v>
      </c>
      <c r="I224" s="243"/>
      <c r="J224" s="239"/>
      <c r="K224" s="239"/>
      <c r="L224" s="244"/>
      <c r="M224" s="245"/>
      <c r="N224" s="246"/>
      <c r="O224" s="246"/>
      <c r="P224" s="246"/>
      <c r="Q224" s="246"/>
      <c r="R224" s="246"/>
      <c r="S224" s="246"/>
      <c r="T224" s="247"/>
      <c r="AT224" s="248" t="s">
        <v>173</v>
      </c>
      <c r="AU224" s="248" t="s">
        <v>90</v>
      </c>
      <c r="AV224" s="11" t="s">
        <v>90</v>
      </c>
      <c r="AW224" s="11" t="s">
        <v>43</v>
      </c>
      <c r="AX224" s="11" t="s">
        <v>88</v>
      </c>
      <c r="AY224" s="248" t="s">
        <v>162</v>
      </c>
    </row>
    <row r="225" s="11" customFormat="1">
      <c r="B225" s="238"/>
      <c r="C225" s="239"/>
      <c r="D225" s="235" t="s">
        <v>173</v>
      </c>
      <c r="E225" s="239"/>
      <c r="F225" s="241" t="s">
        <v>713</v>
      </c>
      <c r="G225" s="239"/>
      <c r="H225" s="242">
        <v>218.70699999999999</v>
      </c>
      <c r="I225" s="243"/>
      <c r="J225" s="239"/>
      <c r="K225" s="239"/>
      <c r="L225" s="244"/>
      <c r="M225" s="245"/>
      <c r="N225" s="246"/>
      <c r="O225" s="246"/>
      <c r="P225" s="246"/>
      <c r="Q225" s="246"/>
      <c r="R225" s="246"/>
      <c r="S225" s="246"/>
      <c r="T225" s="247"/>
      <c r="AT225" s="248" t="s">
        <v>173</v>
      </c>
      <c r="AU225" s="248" t="s">
        <v>90</v>
      </c>
      <c r="AV225" s="11" t="s">
        <v>90</v>
      </c>
      <c r="AW225" s="11" t="s">
        <v>6</v>
      </c>
      <c r="AX225" s="11" t="s">
        <v>88</v>
      </c>
      <c r="AY225" s="248" t="s">
        <v>162</v>
      </c>
    </row>
    <row r="226" s="1" customFormat="1" ht="25.5" customHeight="1">
      <c r="B226" s="47"/>
      <c r="C226" s="223" t="s">
        <v>382</v>
      </c>
      <c r="D226" s="223" t="s">
        <v>164</v>
      </c>
      <c r="E226" s="224" t="s">
        <v>341</v>
      </c>
      <c r="F226" s="225" t="s">
        <v>342</v>
      </c>
      <c r="G226" s="226" t="s">
        <v>238</v>
      </c>
      <c r="H226" s="227">
        <v>150.297</v>
      </c>
      <c r="I226" s="228"/>
      <c r="J226" s="229">
        <f>ROUND(I226*H226,2)</f>
        <v>0</v>
      </c>
      <c r="K226" s="225" t="s">
        <v>168</v>
      </c>
      <c r="L226" s="73"/>
      <c r="M226" s="230" t="s">
        <v>37</v>
      </c>
      <c r="N226" s="231" t="s">
        <v>51</v>
      </c>
      <c r="O226" s="48"/>
      <c r="P226" s="232">
        <f>O226*H226</f>
        <v>0</v>
      </c>
      <c r="Q226" s="232">
        <v>0</v>
      </c>
      <c r="R226" s="232">
        <f>Q226*H226</f>
        <v>0</v>
      </c>
      <c r="S226" s="232">
        <v>0</v>
      </c>
      <c r="T226" s="233">
        <f>S226*H226</f>
        <v>0</v>
      </c>
      <c r="AR226" s="24" t="s">
        <v>169</v>
      </c>
      <c r="AT226" s="24" t="s">
        <v>164</v>
      </c>
      <c r="AU226" s="24" t="s">
        <v>90</v>
      </c>
      <c r="AY226" s="24" t="s">
        <v>162</v>
      </c>
      <c r="BE226" s="234">
        <f>IF(N226="základní",J226,0)</f>
        <v>0</v>
      </c>
      <c r="BF226" s="234">
        <f>IF(N226="snížená",J226,0)</f>
        <v>0</v>
      </c>
      <c r="BG226" s="234">
        <f>IF(N226="zákl. přenesená",J226,0)</f>
        <v>0</v>
      </c>
      <c r="BH226" s="234">
        <f>IF(N226="sníž. přenesená",J226,0)</f>
        <v>0</v>
      </c>
      <c r="BI226" s="234">
        <f>IF(N226="nulová",J226,0)</f>
        <v>0</v>
      </c>
      <c r="BJ226" s="24" t="s">
        <v>88</v>
      </c>
      <c r="BK226" s="234">
        <f>ROUND(I226*H226,2)</f>
        <v>0</v>
      </c>
      <c r="BL226" s="24" t="s">
        <v>169</v>
      </c>
      <c r="BM226" s="24" t="s">
        <v>714</v>
      </c>
    </row>
    <row r="227" s="1" customFormat="1">
      <c r="B227" s="47"/>
      <c r="C227" s="75"/>
      <c r="D227" s="235" t="s">
        <v>171</v>
      </c>
      <c r="E227" s="75"/>
      <c r="F227" s="236" t="s">
        <v>344</v>
      </c>
      <c r="G227" s="75"/>
      <c r="H227" s="75"/>
      <c r="I227" s="193"/>
      <c r="J227" s="75"/>
      <c r="K227" s="75"/>
      <c r="L227" s="73"/>
      <c r="M227" s="237"/>
      <c r="N227" s="48"/>
      <c r="O227" s="48"/>
      <c r="P227" s="48"/>
      <c r="Q227" s="48"/>
      <c r="R227" s="48"/>
      <c r="S227" s="48"/>
      <c r="T227" s="96"/>
      <c r="AT227" s="24" t="s">
        <v>171</v>
      </c>
      <c r="AU227" s="24" t="s">
        <v>90</v>
      </c>
    </row>
    <row r="228" s="11" customFormat="1">
      <c r="B228" s="238"/>
      <c r="C228" s="239"/>
      <c r="D228" s="235" t="s">
        <v>173</v>
      </c>
      <c r="E228" s="240" t="s">
        <v>37</v>
      </c>
      <c r="F228" s="241" t="s">
        <v>715</v>
      </c>
      <c r="G228" s="239"/>
      <c r="H228" s="242">
        <v>133.30500000000001</v>
      </c>
      <c r="I228" s="243"/>
      <c r="J228" s="239"/>
      <c r="K228" s="239"/>
      <c r="L228" s="244"/>
      <c r="M228" s="245"/>
      <c r="N228" s="246"/>
      <c r="O228" s="246"/>
      <c r="P228" s="246"/>
      <c r="Q228" s="246"/>
      <c r="R228" s="246"/>
      <c r="S228" s="246"/>
      <c r="T228" s="247"/>
      <c r="AT228" s="248" t="s">
        <v>173</v>
      </c>
      <c r="AU228" s="248" t="s">
        <v>90</v>
      </c>
      <c r="AV228" s="11" t="s">
        <v>90</v>
      </c>
      <c r="AW228" s="11" t="s">
        <v>43</v>
      </c>
      <c r="AX228" s="11" t="s">
        <v>80</v>
      </c>
      <c r="AY228" s="248" t="s">
        <v>162</v>
      </c>
    </row>
    <row r="229" s="11" customFormat="1">
      <c r="B229" s="238"/>
      <c r="C229" s="239"/>
      <c r="D229" s="235" t="s">
        <v>173</v>
      </c>
      <c r="E229" s="240" t="s">
        <v>37</v>
      </c>
      <c r="F229" s="241" t="s">
        <v>716</v>
      </c>
      <c r="G229" s="239"/>
      <c r="H229" s="242">
        <v>4.1900000000000004</v>
      </c>
      <c r="I229" s="243"/>
      <c r="J229" s="239"/>
      <c r="K229" s="239"/>
      <c r="L229" s="244"/>
      <c r="M229" s="245"/>
      <c r="N229" s="246"/>
      <c r="O229" s="246"/>
      <c r="P229" s="246"/>
      <c r="Q229" s="246"/>
      <c r="R229" s="246"/>
      <c r="S229" s="246"/>
      <c r="T229" s="247"/>
      <c r="AT229" s="248" t="s">
        <v>173</v>
      </c>
      <c r="AU229" s="248" t="s">
        <v>90</v>
      </c>
      <c r="AV229" s="11" t="s">
        <v>90</v>
      </c>
      <c r="AW229" s="11" t="s">
        <v>43</v>
      </c>
      <c r="AX229" s="11" t="s">
        <v>80</v>
      </c>
      <c r="AY229" s="248" t="s">
        <v>162</v>
      </c>
    </row>
    <row r="230" s="14" customFormat="1">
      <c r="B230" s="270"/>
      <c r="C230" s="271"/>
      <c r="D230" s="235" t="s">
        <v>173</v>
      </c>
      <c r="E230" s="272" t="s">
        <v>622</v>
      </c>
      <c r="F230" s="273" t="s">
        <v>347</v>
      </c>
      <c r="G230" s="271"/>
      <c r="H230" s="274">
        <v>137.49500000000001</v>
      </c>
      <c r="I230" s="275"/>
      <c r="J230" s="271"/>
      <c r="K230" s="271"/>
      <c r="L230" s="276"/>
      <c r="M230" s="277"/>
      <c r="N230" s="278"/>
      <c r="O230" s="278"/>
      <c r="P230" s="278"/>
      <c r="Q230" s="278"/>
      <c r="R230" s="278"/>
      <c r="S230" s="278"/>
      <c r="T230" s="279"/>
      <c r="AT230" s="280" t="s">
        <v>173</v>
      </c>
      <c r="AU230" s="280" t="s">
        <v>90</v>
      </c>
      <c r="AV230" s="14" t="s">
        <v>185</v>
      </c>
      <c r="AW230" s="14" t="s">
        <v>43</v>
      </c>
      <c r="AX230" s="14" t="s">
        <v>80</v>
      </c>
      <c r="AY230" s="280" t="s">
        <v>162</v>
      </c>
    </row>
    <row r="231" s="11" customFormat="1">
      <c r="B231" s="238"/>
      <c r="C231" s="239"/>
      <c r="D231" s="235" t="s">
        <v>173</v>
      </c>
      <c r="E231" s="240" t="s">
        <v>37</v>
      </c>
      <c r="F231" s="241" t="s">
        <v>114</v>
      </c>
      <c r="G231" s="239"/>
      <c r="H231" s="242">
        <v>17.954999999999998</v>
      </c>
      <c r="I231" s="243"/>
      <c r="J231" s="239"/>
      <c r="K231" s="239"/>
      <c r="L231" s="244"/>
      <c r="M231" s="245"/>
      <c r="N231" s="246"/>
      <c r="O231" s="246"/>
      <c r="P231" s="246"/>
      <c r="Q231" s="246"/>
      <c r="R231" s="246"/>
      <c r="S231" s="246"/>
      <c r="T231" s="247"/>
      <c r="AT231" s="248" t="s">
        <v>173</v>
      </c>
      <c r="AU231" s="248" t="s">
        <v>90</v>
      </c>
      <c r="AV231" s="11" t="s">
        <v>90</v>
      </c>
      <c r="AW231" s="11" t="s">
        <v>43</v>
      </c>
      <c r="AX231" s="11" t="s">
        <v>80</v>
      </c>
      <c r="AY231" s="248" t="s">
        <v>162</v>
      </c>
    </row>
    <row r="232" s="11" customFormat="1">
      <c r="B232" s="238"/>
      <c r="C232" s="239"/>
      <c r="D232" s="235" t="s">
        <v>173</v>
      </c>
      <c r="E232" s="240" t="s">
        <v>37</v>
      </c>
      <c r="F232" s="241" t="s">
        <v>717</v>
      </c>
      <c r="G232" s="239"/>
      <c r="H232" s="242">
        <v>-5.1529999999999996</v>
      </c>
      <c r="I232" s="243"/>
      <c r="J232" s="239"/>
      <c r="K232" s="239"/>
      <c r="L232" s="244"/>
      <c r="M232" s="245"/>
      <c r="N232" s="246"/>
      <c r="O232" s="246"/>
      <c r="P232" s="246"/>
      <c r="Q232" s="246"/>
      <c r="R232" s="246"/>
      <c r="S232" s="246"/>
      <c r="T232" s="247"/>
      <c r="AT232" s="248" t="s">
        <v>173</v>
      </c>
      <c r="AU232" s="248" t="s">
        <v>90</v>
      </c>
      <c r="AV232" s="11" t="s">
        <v>90</v>
      </c>
      <c r="AW232" s="11" t="s">
        <v>43</v>
      </c>
      <c r="AX232" s="11" t="s">
        <v>80</v>
      </c>
      <c r="AY232" s="248" t="s">
        <v>162</v>
      </c>
    </row>
    <row r="233" s="14" customFormat="1">
      <c r="B233" s="270"/>
      <c r="C233" s="271"/>
      <c r="D233" s="235" t="s">
        <v>173</v>
      </c>
      <c r="E233" s="272" t="s">
        <v>615</v>
      </c>
      <c r="F233" s="273" t="s">
        <v>347</v>
      </c>
      <c r="G233" s="271"/>
      <c r="H233" s="274">
        <v>12.802</v>
      </c>
      <c r="I233" s="275"/>
      <c r="J233" s="271"/>
      <c r="K233" s="271"/>
      <c r="L233" s="276"/>
      <c r="M233" s="277"/>
      <c r="N233" s="278"/>
      <c r="O233" s="278"/>
      <c r="P233" s="278"/>
      <c r="Q233" s="278"/>
      <c r="R233" s="278"/>
      <c r="S233" s="278"/>
      <c r="T233" s="279"/>
      <c r="AT233" s="280" t="s">
        <v>173</v>
      </c>
      <c r="AU233" s="280" t="s">
        <v>90</v>
      </c>
      <c r="AV233" s="14" t="s">
        <v>185</v>
      </c>
      <c r="AW233" s="14" t="s">
        <v>43</v>
      </c>
      <c r="AX233" s="14" t="s">
        <v>80</v>
      </c>
      <c r="AY233" s="280" t="s">
        <v>162</v>
      </c>
    </row>
    <row r="234" s="12" customFormat="1">
      <c r="B234" s="249"/>
      <c r="C234" s="250"/>
      <c r="D234" s="235" t="s">
        <v>173</v>
      </c>
      <c r="E234" s="251" t="s">
        <v>126</v>
      </c>
      <c r="F234" s="252" t="s">
        <v>180</v>
      </c>
      <c r="G234" s="250"/>
      <c r="H234" s="253">
        <v>150.297</v>
      </c>
      <c r="I234" s="254"/>
      <c r="J234" s="250"/>
      <c r="K234" s="250"/>
      <c r="L234" s="255"/>
      <c r="M234" s="256"/>
      <c r="N234" s="257"/>
      <c r="O234" s="257"/>
      <c r="P234" s="257"/>
      <c r="Q234" s="257"/>
      <c r="R234" s="257"/>
      <c r="S234" s="257"/>
      <c r="T234" s="258"/>
      <c r="AT234" s="259" t="s">
        <v>173</v>
      </c>
      <c r="AU234" s="259" t="s">
        <v>90</v>
      </c>
      <c r="AV234" s="12" t="s">
        <v>169</v>
      </c>
      <c r="AW234" s="12" t="s">
        <v>43</v>
      </c>
      <c r="AX234" s="12" t="s">
        <v>88</v>
      </c>
      <c r="AY234" s="259" t="s">
        <v>162</v>
      </c>
    </row>
    <row r="235" s="1" customFormat="1" ht="16.5" customHeight="1">
      <c r="B235" s="47"/>
      <c r="C235" s="281" t="s">
        <v>389</v>
      </c>
      <c r="D235" s="281" t="s">
        <v>356</v>
      </c>
      <c r="E235" s="282" t="s">
        <v>357</v>
      </c>
      <c r="F235" s="283" t="s">
        <v>358</v>
      </c>
      <c r="G235" s="284" t="s">
        <v>337</v>
      </c>
      <c r="H235" s="285">
        <v>27.617999999999999</v>
      </c>
      <c r="I235" s="286"/>
      <c r="J235" s="287">
        <f>ROUND(I235*H235,2)</f>
        <v>0</v>
      </c>
      <c r="K235" s="283" t="s">
        <v>168</v>
      </c>
      <c r="L235" s="288"/>
      <c r="M235" s="289" t="s">
        <v>37</v>
      </c>
      <c r="N235" s="290" t="s">
        <v>51</v>
      </c>
      <c r="O235" s="48"/>
      <c r="P235" s="232">
        <f>O235*H235</f>
        <v>0</v>
      </c>
      <c r="Q235" s="232">
        <v>1</v>
      </c>
      <c r="R235" s="232">
        <f>Q235*H235</f>
        <v>27.617999999999999</v>
      </c>
      <c r="S235" s="232">
        <v>0</v>
      </c>
      <c r="T235" s="233">
        <f>S235*H235</f>
        <v>0</v>
      </c>
      <c r="AR235" s="24" t="s">
        <v>222</v>
      </c>
      <c r="AT235" s="24" t="s">
        <v>356</v>
      </c>
      <c r="AU235" s="24" t="s">
        <v>90</v>
      </c>
      <c r="AY235" s="24" t="s">
        <v>162</v>
      </c>
      <c r="BE235" s="234">
        <f>IF(N235="základní",J235,0)</f>
        <v>0</v>
      </c>
      <c r="BF235" s="234">
        <f>IF(N235="snížená",J235,0)</f>
        <v>0</v>
      </c>
      <c r="BG235" s="234">
        <f>IF(N235="zákl. přenesená",J235,0)</f>
        <v>0</v>
      </c>
      <c r="BH235" s="234">
        <f>IF(N235="sníž. přenesená",J235,0)</f>
        <v>0</v>
      </c>
      <c r="BI235" s="234">
        <f>IF(N235="nulová",J235,0)</f>
        <v>0</v>
      </c>
      <c r="BJ235" s="24" t="s">
        <v>88</v>
      </c>
      <c r="BK235" s="234">
        <f>ROUND(I235*H235,2)</f>
        <v>0</v>
      </c>
      <c r="BL235" s="24" t="s">
        <v>169</v>
      </c>
      <c r="BM235" s="24" t="s">
        <v>718</v>
      </c>
    </row>
    <row r="236" s="11" customFormat="1">
      <c r="B236" s="238"/>
      <c r="C236" s="239"/>
      <c r="D236" s="235" t="s">
        <v>173</v>
      </c>
      <c r="E236" s="239"/>
      <c r="F236" s="241" t="s">
        <v>719</v>
      </c>
      <c r="G236" s="239"/>
      <c r="H236" s="242">
        <v>27.617999999999999</v>
      </c>
      <c r="I236" s="243"/>
      <c r="J236" s="239"/>
      <c r="K236" s="239"/>
      <c r="L236" s="244"/>
      <c r="M236" s="245"/>
      <c r="N236" s="246"/>
      <c r="O236" s="246"/>
      <c r="P236" s="246"/>
      <c r="Q236" s="246"/>
      <c r="R236" s="246"/>
      <c r="S236" s="246"/>
      <c r="T236" s="247"/>
      <c r="AT236" s="248" t="s">
        <v>173</v>
      </c>
      <c r="AU236" s="248" t="s">
        <v>90</v>
      </c>
      <c r="AV236" s="11" t="s">
        <v>90</v>
      </c>
      <c r="AW236" s="11" t="s">
        <v>6</v>
      </c>
      <c r="AX236" s="11" t="s">
        <v>88</v>
      </c>
      <c r="AY236" s="248" t="s">
        <v>162</v>
      </c>
    </row>
    <row r="237" s="1" customFormat="1" ht="38.25" customHeight="1">
      <c r="B237" s="47"/>
      <c r="C237" s="223" t="s">
        <v>395</v>
      </c>
      <c r="D237" s="223" t="s">
        <v>164</v>
      </c>
      <c r="E237" s="224" t="s">
        <v>362</v>
      </c>
      <c r="F237" s="225" t="s">
        <v>363</v>
      </c>
      <c r="G237" s="226" t="s">
        <v>238</v>
      </c>
      <c r="H237" s="227">
        <v>84.262</v>
      </c>
      <c r="I237" s="228"/>
      <c r="J237" s="229">
        <f>ROUND(I237*H237,2)</f>
        <v>0</v>
      </c>
      <c r="K237" s="225" t="s">
        <v>168</v>
      </c>
      <c r="L237" s="73"/>
      <c r="M237" s="230" t="s">
        <v>37</v>
      </c>
      <c r="N237" s="231" t="s">
        <v>51</v>
      </c>
      <c r="O237" s="48"/>
      <c r="P237" s="232">
        <f>O237*H237</f>
        <v>0</v>
      </c>
      <c r="Q237" s="232">
        <v>0</v>
      </c>
      <c r="R237" s="232">
        <f>Q237*H237</f>
        <v>0</v>
      </c>
      <c r="S237" s="232">
        <v>0</v>
      </c>
      <c r="T237" s="233">
        <f>S237*H237</f>
        <v>0</v>
      </c>
      <c r="AR237" s="24" t="s">
        <v>169</v>
      </c>
      <c r="AT237" s="24" t="s">
        <v>164</v>
      </c>
      <c r="AU237" s="24" t="s">
        <v>90</v>
      </c>
      <c r="AY237" s="24" t="s">
        <v>162</v>
      </c>
      <c r="BE237" s="234">
        <f>IF(N237="základní",J237,0)</f>
        <v>0</v>
      </c>
      <c r="BF237" s="234">
        <f>IF(N237="snížená",J237,0)</f>
        <v>0</v>
      </c>
      <c r="BG237" s="234">
        <f>IF(N237="zákl. přenesená",J237,0)</f>
        <v>0</v>
      </c>
      <c r="BH237" s="234">
        <f>IF(N237="sníž. přenesená",J237,0)</f>
        <v>0</v>
      </c>
      <c r="BI237" s="234">
        <f>IF(N237="nulová",J237,0)</f>
        <v>0</v>
      </c>
      <c r="BJ237" s="24" t="s">
        <v>88</v>
      </c>
      <c r="BK237" s="234">
        <f>ROUND(I237*H237,2)</f>
        <v>0</v>
      </c>
      <c r="BL237" s="24" t="s">
        <v>169</v>
      </c>
      <c r="BM237" s="24" t="s">
        <v>720</v>
      </c>
    </row>
    <row r="238" s="1" customFormat="1">
      <c r="B238" s="47"/>
      <c r="C238" s="75"/>
      <c r="D238" s="235" t="s">
        <v>171</v>
      </c>
      <c r="E238" s="75"/>
      <c r="F238" s="236" t="s">
        <v>365</v>
      </c>
      <c r="G238" s="75"/>
      <c r="H238" s="75"/>
      <c r="I238" s="193"/>
      <c r="J238" s="75"/>
      <c r="K238" s="75"/>
      <c r="L238" s="73"/>
      <c r="M238" s="237"/>
      <c r="N238" s="48"/>
      <c r="O238" s="48"/>
      <c r="P238" s="48"/>
      <c r="Q238" s="48"/>
      <c r="R238" s="48"/>
      <c r="S238" s="48"/>
      <c r="T238" s="96"/>
      <c r="AT238" s="24" t="s">
        <v>171</v>
      </c>
      <c r="AU238" s="24" t="s">
        <v>90</v>
      </c>
    </row>
    <row r="239" s="11" customFormat="1">
      <c r="B239" s="238"/>
      <c r="C239" s="239"/>
      <c r="D239" s="235" t="s">
        <v>173</v>
      </c>
      <c r="E239" s="240" t="s">
        <v>37</v>
      </c>
      <c r="F239" s="241" t="s">
        <v>721</v>
      </c>
      <c r="G239" s="239"/>
      <c r="H239" s="242">
        <v>88.451999999999998</v>
      </c>
      <c r="I239" s="243"/>
      <c r="J239" s="239"/>
      <c r="K239" s="239"/>
      <c r="L239" s="244"/>
      <c r="M239" s="245"/>
      <c r="N239" s="246"/>
      <c r="O239" s="246"/>
      <c r="P239" s="246"/>
      <c r="Q239" s="246"/>
      <c r="R239" s="246"/>
      <c r="S239" s="246"/>
      <c r="T239" s="247"/>
      <c r="AT239" s="248" t="s">
        <v>173</v>
      </c>
      <c r="AU239" s="248" t="s">
        <v>90</v>
      </c>
      <c r="AV239" s="11" t="s">
        <v>90</v>
      </c>
      <c r="AW239" s="11" t="s">
        <v>43</v>
      </c>
      <c r="AX239" s="11" t="s">
        <v>80</v>
      </c>
      <c r="AY239" s="248" t="s">
        <v>162</v>
      </c>
    </row>
    <row r="240" s="13" customFormat="1">
      <c r="B240" s="260"/>
      <c r="C240" s="261"/>
      <c r="D240" s="235" t="s">
        <v>173</v>
      </c>
      <c r="E240" s="262" t="s">
        <v>37</v>
      </c>
      <c r="F240" s="263" t="s">
        <v>372</v>
      </c>
      <c r="G240" s="261"/>
      <c r="H240" s="262" t="s">
        <v>37</v>
      </c>
      <c r="I240" s="264"/>
      <c r="J240" s="261"/>
      <c r="K240" s="261"/>
      <c r="L240" s="265"/>
      <c r="M240" s="266"/>
      <c r="N240" s="267"/>
      <c r="O240" s="267"/>
      <c r="P240" s="267"/>
      <c r="Q240" s="267"/>
      <c r="R240" s="267"/>
      <c r="S240" s="267"/>
      <c r="T240" s="268"/>
      <c r="AT240" s="269" t="s">
        <v>173</v>
      </c>
      <c r="AU240" s="269" t="s">
        <v>90</v>
      </c>
      <c r="AV240" s="13" t="s">
        <v>88</v>
      </c>
      <c r="AW240" s="13" t="s">
        <v>43</v>
      </c>
      <c r="AX240" s="13" t="s">
        <v>80</v>
      </c>
      <c r="AY240" s="269" t="s">
        <v>162</v>
      </c>
    </row>
    <row r="241" s="11" customFormat="1">
      <c r="B241" s="238"/>
      <c r="C241" s="239"/>
      <c r="D241" s="235" t="s">
        <v>173</v>
      </c>
      <c r="E241" s="240" t="s">
        <v>619</v>
      </c>
      <c r="F241" s="241" t="s">
        <v>722</v>
      </c>
      <c r="G241" s="239"/>
      <c r="H241" s="242">
        <v>-4.1900000000000004</v>
      </c>
      <c r="I241" s="243"/>
      <c r="J241" s="239"/>
      <c r="K241" s="239"/>
      <c r="L241" s="244"/>
      <c r="M241" s="245"/>
      <c r="N241" s="246"/>
      <c r="O241" s="246"/>
      <c r="P241" s="246"/>
      <c r="Q241" s="246"/>
      <c r="R241" s="246"/>
      <c r="S241" s="246"/>
      <c r="T241" s="247"/>
      <c r="AT241" s="248" t="s">
        <v>173</v>
      </c>
      <c r="AU241" s="248" t="s">
        <v>90</v>
      </c>
      <c r="AV241" s="11" t="s">
        <v>90</v>
      </c>
      <c r="AW241" s="11" t="s">
        <v>43</v>
      </c>
      <c r="AX241" s="11" t="s">
        <v>80</v>
      </c>
      <c r="AY241" s="248" t="s">
        <v>162</v>
      </c>
    </row>
    <row r="242" s="12" customFormat="1">
      <c r="B242" s="249"/>
      <c r="C242" s="250"/>
      <c r="D242" s="235" t="s">
        <v>173</v>
      </c>
      <c r="E242" s="251" t="s">
        <v>120</v>
      </c>
      <c r="F242" s="252" t="s">
        <v>180</v>
      </c>
      <c r="G242" s="250"/>
      <c r="H242" s="253">
        <v>84.262</v>
      </c>
      <c r="I242" s="254"/>
      <c r="J242" s="250"/>
      <c r="K242" s="250"/>
      <c r="L242" s="255"/>
      <c r="M242" s="256"/>
      <c r="N242" s="257"/>
      <c r="O242" s="257"/>
      <c r="P242" s="257"/>
      <c r="Q242" s="257"/>
      <c r="R242" s="257"/>
      <c r="S242" s="257"/>
      <c r="T242" s="258"/>
      <c r="AT242" s="259" t="s">
        <v>173</v>
      </c>
      <c r="AU242" s="259" t="s">
        <v>90</v>
      </c>
      <c r="AV242" s="12" t="s">
        <v>169</v>
      </c>
      <c r="AW242" s="12" t="s">
        <v>43</v>
      </c>
      <c r="AX242" s="12" t="s">
        <v>88</v>
      </c>
      <c r="AY242" s="259" t="s">
        <v>162</v>
      </c>
    </row>
    <row r="243" s="1" customFormat="1" ht="16.5" customHeight="1">
      <c r="B243" s="47"/>
      <c r="C243" s="281" t="s">
        <v>405</v>
      </c>
      <c r="D243" s="281" t="s">
        <v>356</v>
      </c>
      <c r="E243" s="282" t="s">
        <v>378</v>
      </c>
      <c r="F243" s="283" t="s">
        <v>379</v>
      </c>
      <c r="G243" s="284" t="s">
        <v>337</v>
      </c>
      <c r="H243" s="285">
        <v>168.524</v>
      </c>
      <c r="I243" s="286"/>
      <c r="J243" s="287">
        <f>ROUND(I243*H243,2)</f>
        <v>0</v>
      </c>
      <c r="K243" s="283" t="s">
        <v>168</v>
      </c>
      <c r="L243" s="288"/>
      <c r="M243" s="289" t="s">
        <v>37</v>
      </c>
      <c r="N243" s="290" t="s">
        <v>51</v>
      </c>
      <c r="O243" s="48"/>
      <c r="P243" s="232">
        <f>O243*H243</f>
        <v>0</v>
      </c>
      <c r="Q243" s="232">
        <v>1</v>
      </c>
      <c r="R243" s="232">
        <f>Q243*H243</f>
        <v>168.524</v>
      </c>
      <c r="S243" s="232">
        <v>0</v>
      </c>
      <c r="T243" s="233">
        <f>S243*H243</f>
        <v>0</v>
      </c>
      <c r="AR243" s="24" t="s">
        <v>222</v>
      </c>
      <c r="AT243" s="24" t="s">
        <v>356</v>
      </c>
      <c r="AU243" s="24" t="s">
        <v>90</v>
      </c>
      <c r="AY243" s="24" t="s">
        <v>162</v>
      </c>
      <c r="BE243" s="234">
        <f>IF(N243="základní",J243,0)</f>
        <v>0</v>
      </c>
      <c r="BF243" s="234">
        <f>IF(N243="snížená",J243,0)</f>
        <v>0</v>
      </c>
      <c r="BG243" s="234">
        <f>IF(N243="zákl. přenesená",J243,0)</f>
        <v>0</v>
      </c>
      <c r="BH243" s="234">
        <f>IF(N243="sníž. přenesená",J243,0)</f>
        <v>0</v>
      </c>
      <c r="BI243" s="234">
        <f>IF(N243="nulová",J243,0)</f>
        <v>0</v>
      </c>
      <c r="BJ243" s="24" t="s">
        <v>88</v>
      </c>
      <c r="BK243" s="234">
        <f>ROUND(I243*H243,2)</f>
        <v>0</v>
      </c>
      <c r="BL243" s="24" t="s">
        <v>169</v>
      </c>
      <c r="BM243" s="24" t="s">
        <v>723</v>
      </c>
    </row>
    <row r="244" s="11" customFormat="1">
      <c r="B244" s="238"/>
      <c r="C244" s="239"/>
      <c r="D244" s="235" t="s">
        <v>173</v>
      </c>
      <c r="E244" s="239"/>
      <c r="F244" s="241" t="s">
        <v>724</v>
      </c>
      <c r="G244" s="239"/>
      <c r="H244" s="242">
        <v>168.524</v>
      </c>
      <c r="I244" s="243"/>
      <c r="J244" s="239"/>
      <c r="K244" s="239"/>
      <c r="L244" s="244"/>
      <c r="M244" s="245"/>
      <c r="N244" s="246"/>
      <c r="O244" s="246"/>
      <c r="P244" s="246"/>
      <c r="Q244" s="246"/>
      <c r="R244" s="246"/>
      <c r="S244" s="246"/>
      <c r="T244" s="247"/>
      <c r="AT244" s="248" t="s">
        <v>173</v>
      </c>
      <c r="AU244" s="248" t="s">
        <v>90</v>
      </c>
      <c r="AV244" s="11" t="s">
        <v>90</v>
      </c>
      <c r="AW244" s="11" t="s">
        <v>6</v>
      </c>
      <c r="AX244" s="11" t="s">
        <v>88</v>
      </c>
      <c r="AY244" s="248" t="s">
        <v>162</v>
      </c>
    </row>
    <row r="245" s="1" customFormat="1" ht="25.5" customHeight="1">
      <c r="B245" s="47"/>
      <c r="C245" s="223" t="s">
        <v>411</v>
      </c>
      <c r="D245" s="223" t="s">
        <v>164</v>
      </c>
      <c r="E245" s="224" t="s">
        <v>725</v>
      </c>
      <c r="F245" s="225" t="s">
        <v>726</v>
      </c>
      <c r="G245" s="226" t="s">
        <v>167</v>
      </c>
      <c r="H245" s="227">
        <v>15</v>
      </c>
      <c r="I245" s="228"/>
      <c r="J245" s="229">
        <f>ROUND(I245*H245,2)</f>
        <v>0</v>
      </c>
      <c r="K245" s="225" t="s">
        <v>168</v>
      </c>
      <c r="L245" s="73"/>
      <c r="M245" s="230" t="s">
        <v>37</v>
      </c>
      <c r="N245" s="231" t="s">
        <v>51</v>
      </c>
      <c r="O245" s="48"/>
      <c r="P245" s="232">
        <f>O245*H245</f>
        <v>0</v>
      </c>
      <c r="Q245" s="232">
        <v>0</v>
      </c>
      <c r="R245" s="232">
        <f>Q245*H245</f>
        <v>0</v>
      </c>
      <c r="S245" s="232">
        <v>0</v>
      </c>
      <c r="T245" s="233">
        <f>S245*H245</f>
        <v>0</v>
      </c>
      <c r="AR245" s="24" t="s">
        <v>169</v>
      </c>
      <c r="AT245" s="24" t="s">
        <v>164</v>
      </c>
      <c r="AU245" s="24" t="s">
        <v>90</v>
      </c>
      <c r="AY245" s="24" t="s">
        <v>162</v>
      </c>
      <c r="BE245" s="234">
        <f>IF(N245="základní",J245,0)</f>
        <v>0</v>
      </c>
      <c r="BF245" s="234">
        <f>IF(N245="snížená",J245,0)</f>
        <v>0</v>
      </c>
      <c r="BG245" s="234">
        <f>IF(N245="zákl. přenesená",J245,0)</f>
        <v>0</v>
      </c>
      <c r="BH245" s="234">
        <f>IF(N245="sníž. přenesená",J245,0)</f>
        <v>0</v>
      </c>
      <c r="BI245" s="234">
        <f>IF(N245="nulová",J245,0)</f>
        <v>0</v>
      </c>
      <c r="BJ245" s="24" t="s">
        <v>88</v>
      </c>
      <c r="BK245" s="234">
        <f>ROUND(I245*H245,2)</f>
        <v>0</v>
      </c>
      <c r="BL245" s="24" t="s">
        <v>169</v>
      </c>
      <c r="BM245" s="24" t="s">
        <v>727</v>
      </c>
    </row>
    <row r="246" s="1" customFormat="1">
      <c r="B246" s="47"/>
      <c r="C246" s="75"/>
      <c r="D246" s="235" t="s">
        <v>171</v>
      </c>
      <c r="E246" s="75"/>
      <c r="F246" s="236" t="s">
        <v>728</v>
      </c>
      <c r="G246" s="75"/>
      <c r="H246" s="75"/>
      <c r="I246" s="193"/>
      <c r="J246" s="75"/>
      <c r="K246" s="75"/>
      <c r="L246" s="73"/>
      <c r="M246" s="237"/>
      <c r="N246" s="48"/>
      <c r="O246" s="48"/>
      <c r="P246" s="48"/>
      <c r="Q246" s="48"/>
      <c r="R246" s="48"/>
      <c r="S246" s="48"/>
      <c r="T246" s="96"/>
      <c r="AT246" s="24" t="s">
        <v>171</v>
      </c>
      <c r="AU246" s="24" t="s">
        <v>90</v>
      </c>
    </row>
    <row r="247" s="11" customFormat="1">
      <c r="B247" s="238"/>
      <c r="C247" s="239"/>
      <c r="D247" s="235" t="s">
        <v>173</v>
      </c>
      <c r="E247" s="240" t="s">
        <v>37</v>
      </c>
      <c r="F247" s="241" t="s">
        <v>729</v>
      </c>
      <c r="G247" s="239"/>
      <c r="H247" s="242">
        <v>15</v>
      </c>
      <c r="I247" s="243"/>
      <c r="J247" s="239"/>
      <c r="K247" s="239"/>
      <c r="L247" s="244"/>
      <c r="M247" s="245"/>
      <c r="N247" s="246"/>
      <c r="O247" s="246"/>
      <c r="P247" s="246"/>
      <c r="Q247" s="246"/>
      <c r="R247" s="246"/>
      <c r="S247" s="246"/>
      <c r="T247" s="247"/>
      <c r="AT247" s="248" t="s">
        <v>173</v>
      </c>
      <c r="AU247" s="248" t="s">
        <v>90</v>
      </c>
      <c r="AV247" s="11" t="s">
        <v>90</v>
      </c>
      <c r="AW247" s="11" t="s">
        <v>43</v>
      </c>
      <c r="AX247" s="11" t="s">
        <v>80</v>
      </c>
      <c r="AY247" s="248" t="s">
        <v>162</v>
      </c>
    </row>
    <row r="248" s="12" customFormat="1">
      <c r="B248" s="249"/>
      <c r="C248" s="250"/>
      <c r="D248" s="235" t="s">
        <v>173</v>
      </c>
      <c r="E248" s="251" t="s">
        <v>37</v>
      </c>
      <c r="F248" s="252" t="s">
        <v>180</v>
      </c>
      <c r="G248" s="250"/>
      <c r="H248" s="253">
        <v>15</v>
      </c>
      <c r="I248" s="254"/>
      <c r="J248" s="250"/>
      <c r="K248" s="250"/>
      <c r="L248" s="255"/>
      <c r="M248" s="256"/>
      <c r="N248" s="257"/>
      <c r="O248" s="257"/>
      <c r="P248" s="257"/>
      <c r="Q248" s="257"/>
      <c r="R248" s="257"/>
      <c r="S248" s="257"/>
      <c r="T248" s="258"/>
      <c r="AT248" s="259" t="s">
        <v>173</v>
      </c>
      <c r="AU248" s="259" t="s">
        <v>90</v>
      </c>
      <c r="AV248" s="12" t="s">
        <v>169</v>
      </c>
      <c r="AW248" s="12" t="s">
        <v>43</v>
      </c>
      <c r="AX248" s="12" t="s">
        <v>88</v>
      </c>
      <c r="AY248" s="259" t="s">
        <v>162</v>
      </c>
    </row>
    <row r="249" s="1" customFormat="1" ht="25.5" customHeight="1">
      <c r="B249" s="47"/>
      <c r="C249" s="223" t="s">
        <v>416</v>
      </c>
      <c r="D249" s="223" t="s">
        <v>164</v>
      </c>
      <c r="E249" s="224" t="s">
        <v>383</v>
      </c>
      <c r="F249" s="225" t="s">
        <v>384</v>
      </c>
      <c r="G249" s="226" t="s">
        <v>167</v>
      </c>
      <c r="H249" s="227">
        <v>202.5</v>
      </c>
      <c r="I249" s="228"/>
      <c r="J249" s="229">
        <f>ROUND(I249*H249,2)</f>
        <v>0</v>
      </c>
      <c r="K249" s="225" t="s">
        <v>168</v>
      </c>
      <c r="L249" s="73"/>
      <c r="M249" s="230" t="s">
        <v>37</v>
      </c>
      <c r="N249" s="231" t="s">
        <v>51</v>
      </c>
      <c r="O249" s="48"/>
      <c r="P249" s="232">
        <f>O249*H249</f>
        <v>0</v>
      </c>
      <c r="Q249" s="232">
        <v>0</v>
      </c>
      <c r="R249" s="232">
        <f>Q249*H249</f>
        <v>0</v>
      </c>
      <c r="S249" s="232">
        <v>0</v>
      </c>
      <c r="T249" s="233">
        <f>S249*H249</f>
        <v>0</v>
      </c>
      <c r="AR249" s="24" t="s">
        <v>169</v>
      </c>
      <c r="AT249" s="24" t="s">
        <v>164</v>
      </c>
      <c r="AU249" s="24" t="s">
        <v>90</v>
      </c>
      <c r="AY249" s="24" t="s">
        <v>162</v>
      </c>
      <c r="BE249" s="234">
        <f>IF(N249="základní",J249,0)</f>
        <v>0</v>
      </c>
      <c r="BF249" s="234">
        <f>IF(N249="snížená",J249,0)</f>
        <v>0</v>
      </c>
      <c r="BG249" s="234">
        <f>IF(N249="zákl. přenesená",J249,0)</f>
        <v>0</v>
      </c>
      <c r="BH249" s="234">
        <f>IF(N249="sníž. přenesená",J249,0)</f>
        <v>0</v>
      </c>
      <c r="BI249" s="234">
        <f>IF(N249="nulová",J249,0)</f>
        <v>0</v>
      </c>
      <c r="BJ249" s="24" t="s">
        <v>88</v>
      </c>
      <c r="BK249" s="234">
        <f>ROUND(I249*H249,2)</f>
        <v>0</v>
      </c>
      <c r="BL249" s="24" t="s">
        <v>169</v>
      </c>
      <c r="BM249" s="24" t="s">
        <v>730</v>
      </c>
    </row>
    <row r="250" s="1" customFormat="1">
      <c r="B250" s="47"/>
      <c r="C250" s="75"/>
      <c r="D250" s="235" t="s">
        <v>171</v>
      </c>
      <c r="E250" s="75"/>
      <c r="F250" s="236" t="s">
        <v>386</v>
      </c>
      <c r="G250" s="75"/>
      <c r="H250" s="75"/>
      <c r="I250" s="193"/>
      <c r="J250" s="75"/>
      <c r="K250" s="75"/>
      <c r="L250" s="73"/>
      <c r="M250" s="237"/>
      <c r="N250" s="48"/>
      <c r="O250" s="48"/>
      <c r="P250" s="48"/>
      <c r="Q250" s="48"/>
      <c r="R250" s="48"/>
      <c r="S250" s="48"/>
      <c r="T250" s="96"/>
      <c r="AT250" s="24" t="s">
        <v>171</v>
      </c>
      <c r="AU250" s="24" t="s">
        <v>90</v>
      </c>
    </row>
    <row r="251" s="11" customFormat="1">
      <c r="B251" s="238"/>
      <c r="C251" s="239"/>
      <c r="D251" s="235" t="s">
        <v>173</v>
      </c>
      <c r="E251" s="240" t="s">
        <v>37</v>
      </c>
      <c r="F251" s="241" t="s">
        <v>387</v>
      </c>
      <c r="G251" s="239"/>
      <c r="H251" s="242">
        <v>202.5</v>
      </c>
      <c r="I251" s="243"/>
      <c r="J251" s="239"/>
      <c r="K251" s="239"/>
      <c r="L251" s="244"/>
      <c r="M251" s="245"/>
      <c r="N251" s="246"/>
      <c r="O251" s="246"/>
      <c r="P251" s="246"/>
      <c r="Q251" s="246"/>
      <c r="R251" s="246"/>
      <c r="S251" s="246"/>
      <c r="T251" s="247"/>
      <c r="AT251" s="248" t="s">
        <v>173</v>
      </c>
      <c r="AU251" s="248" t="s">
        <v>90</v>
      </c>
      <c r="AV251" s="11" t="s">
        <v>90</v>
      </c>
      <c r="AW251" s="11" t="s">
        <v>43</v>
      </c>
      <c r="AX251" s="11" t="s">
        <v>88</v>
      </c>
      <c r="AY251" s="248" t="s">
        <v>162</v>
      </c>
    </row>
    <row r="252" s="10" customFormat="1" ht="29.88" customHeight="1">
      <c r="B252" s="207"/>
      <c r="C252" s="208"/>
      <c r="D252" s="209" t="s">
        <v>79</v>
      </c>
      <c r="E252" s="221" t="s">
        <v>185</v>
      </c>
      <c r="F252" s="221" t="s">
        <v>388</v>
      </c>
      <c r="G252" s="208"/>
      <c r="H252" s="208"/>
      <c r="I252" s="211"/>
      <c r="J252" s="222">
        <f>BK252</f>
        <v>0</v>
      </c>
      <c r="K252" s="208"/>
      <c r="L252" s="213"/>
      <c r="M252" s="214"/>
      <c r="N252" s="215"/>
      <c r="O252" s="215"/>
      <c r="P252" s="216">
        <f>SUM(P253:P263)</f>
        <v>0</v>
      </c>
      <c r="Q252" s="215"/>
      <c r="R252" s="216">
        <f>SUM(R253:R263)</f>
        <v>0</v>
      </c>
      <c r="S252" s="215"/>
      <c r="T252" s="217">
        <f>SUM(T253:T263)</f>
        <v>35.270400000000002</v>
      </c>
      <c r="AR252" s="218" t="s">
        <v>88</v>
      </c>
      <c r="AT252" s="219" t="s">
        <v>79</v>
      </c>
      <c r="AU252" s="219" t="s">
        <v>88</v>
      </c>
      <c r="AY252" s="218" t="s">
        <v>162</v>
      </c>
      <c r="BK252" s="220">
        <f>SUM(BK253:BK263)</f>
        <v>0</v>
      </c>
    </row>
    <row r="253" s="1" customFormat="1" ht="25.5" customHeight="1">
      <c r="B253" s="47"/>
      <c r="C253" s="223" t="s">
        <v>422</v>
      </c>
      <c r="D253" s="223" t="s">
        <v>164</v>
      </c>
      <c r="E253" s="224" t="s">
        <v>396</v>
      </c>
      <c r="F253" s="225" t="s">
        <v>397</v>
      </c>
      <c r="G253" s="226" t="s">
        <v>238</v>
      </c>
      <c r="H253" s="227">
        <v>16.032</v>
      </c>
      <c r="I253" s="228"/>
      <c r="J253" s="229">
        <f>ROUND(I253*H253,2)</f>
        <v>0</v>
      </c>
      <c r="K253" s="225" t="s">
        <v>168</v>
      </c>
      <c r="L253" s="73"/>
      <c r="M253" s="230" t="s">
        <v>37</v>
      </c>
      <c r="N253" s="231" t="s">
        <v>51</v>
      </c>
      <c r="O253" s="48"/>
      <c r="P253" s="232">
        <f>O253*H253</f>
        <v>0</v>
      </c>
      <c r="Q253" s="232">
        <v>0</v>
      </c>
      <c r="R253" s="232">
        <f>Q253*H253</f>
        <v>0</v>
      </c>
      <c r="S253" s="232">
        <v>2.2000000000000002</v>
      </c>
      <c r="T253" s="233">
        <f>S253*H253</f>
        <v>35.270400000000002</v>
      </c>
      <c r="AR253" s="24" t="s">
        <v>169</v>
      </c>
      <c r="AT253" s="24" t="s">
        <v>164</v>
      </c>
      <c r="AU253" s="24" t="s">
        <v>90</v>
      </c>
      <c r="AY253" s="24" t="s">
        <v>162</v>
      </c>
      <c r="BE253" s="234">
        <f>IF(N253="základní",J253,0)</f>
        <v>0</v>
      </c>
      <c r="BF253" s="234">
        <f>IF(N253="snížená",J253,0)</f>
        <v>0</v>
      </c>
      <c r="BG253" s="234">
        <f>IF(N253="zákl. přenesená",J253,0)</f>
        <v>0</v>
      </c>
      <c r="BH253" s="234">
        <f>IF(N253="sníž. přenesená",J253,0)</f>
        <v>0</v>
      </c>
      <c r="BI253" s="234">
        <f>IF(N253="nulová",J253,0)</f>
        <v>0</v>
      </c>
      <c r="BJ253" s="24" t="s">
        <v>88</v>
      </c>
      <c r="BK253" s="234">
        <f>ROUND(I253*H253,2)</f>
        <v>0</v>
      </c>
      <c r="BL253" s="24" t="s">
        <v>169</v>
      </c>
      <c r="BM253" s="24" t="s">
        <v>731</v>
      </c>
    </row>
    <row r="254" s="1" customFormat="1">
      <c r="B254" s="47"/>
      <c r="C254" s="75"/>
      <c r="D254" s="235" t="s">
        <v>171</v>
      </c>
      <c r="E254" s="75"/>
      <c r="F254" s="236" t="s">
        <v>399</v>
      </c>
      <c r="G254" s="75"/>
      <c r="H254" s="75"/>
      <c r="I254" s="193"/>
      <c r="J254" s="75"/>
      <c r="K254" s="75"/>
      <c r="L254" s="73"/>
      <c r="M254" s="237"/>
      <c r="N254" s="48"/>
      <c r="O254" s="48"/>
      <c r="P254" s="48"/>
      <c r="Q254" s="48"/>
      <c r="R254" s="48"/>
      <c r="S254" s="48"/>
      <c r="T254" s="96"/>
      <c r="AT254" s="24" t="s">
        <v>171</v>
      </c>
      <c r="AU254" s="24" t="s">
        <v>90</v>
      </c>
    </row>
    <row r="255" s="13" customFormat="1">
      <c r="B255" s="260"/>
      <c r="C255" s="261"/>
      <c r="D255" s="235" t="s">
        <v>173</v>
      </c>
      <c r="E255" s="262" t="s">
        <v>37</v>
      </c>
      <c r="F255" s="263" t="s">
        <v>400</v>
      </c>
      <c r="G255" s="261"/>
      <c r="H255" s="262" t="s">
        <v>37</v>
      </c>
      <c r="I255" s="264"/>
      <c r="J255" s="261"/>
      <c r="K255" s="261"/>
      <c r="L255" s="265"/>
      <c r="M255" s="266"/>
      <c r="N255" s="267"/>
      <c r="O255" s="267"/>
      <c r="P255" s="267"/>
      <c r="Q255" s="267"/>
      <c r="R255" s="267"/>
      <c r="S255" s="267"/>
      <c r="T255" s="268"/>
      <c r="AT255" s="269" t="s">
        <v>173</v>
      </c>
      <c r="AU255" s="269" t="s">
        <v>90</v>
      </c>
      <c r="AV255" s="13" t="s">
        <v>88</v>
      </c>
      <c r="AW255" s="13" t="s">
        <v>43</v>
      </c>
      <c r="AX255" s="13" t="s">
        <v>80</v>
      </c>
      <c r="AY255" s="269" t="s">
        <v>162</v>
      </c>
    </row>
    <row r="256" s="11" customFormat="1">
      <c r="B256" s="238"/>
      <c r="C256" s="239"/>
      <c r="D256" s="235" t="s">
        <v>173</v>
      </c>
      <c r="E256" s="240" t="s">
        <v>37</v>
      </c>
      <c r="F256" s="241" t="s">
        <v>732</v>
      </c>
      <c r="G256" s="239"/>
      <c r="H256" s="242">
        <v>11.52</v>
      </c>
      <c r="I256" s="243"/>
      <c r="J256" s="239"/>
      <c r="K256" s="239"/>
      <c r="L256" s="244"/>
      <c r="M256" s="245"/>
      <c r="N256" s="246"/>
      <c r="O256" s="246"/>
      <c r="P256" s="246"/>
      <c r="Q256" s="246"/>
      <c r="R256" s="246"/>
      <c r="S256" s="246"/>
      <c r="T256" s="247"/>
      <c r="AT256" s="248" t="s">
        <v>173</v>
      </c>
      <c r="AU256" s="248" t="s">
        <v>90</v>
      </c>
      <c r="AV256" s="11" t="s">
        <v>90</v>
      </c>
      <c r="AW256" s="11" t="s">
        <v>43</v>
      </c>
      <c r="AX256" s="11" t="s">
        <v>80</v>
      </c>
      <c r="AY256" s="248" t="s">
        <v>162</v>
      </c>
    </row>
    <row r="257" s="13" customFormat="1">
      <c r="B257" s="260"/>
      <c r="C257" s="261"/>
      <c r="D257" s="235" t="s">
        <v>173</v>
      </c>
      <c r="E257" s="262" t="s">
        <v>37</v>
      </c>
      <c r="F257" s="263" t="s">
        <v>733</v>
      </c>
      <c r="G257" s="261"/>
      <c r="H257" s="262" t="s">
        <v>37</v>
      </c>
      <c r="I257" s="264"/>
      <c r="J257" s="261"/>
      <c r="K257" s="261"/>
      <c r="L257" s="265"/>
      <c r="M257" s="266"/>
      <c r="N257" s="267"/>
      <c r="O257" s="267"/>
      <c r="P257" s="267"/>
      <c r="Q257" s="267"/>
      <c r="R257" s="267"/>
      <c r="S257" s="267"/>
      <c r="T257" s="268"/>
      <c r="AT257" s="269" t="s">
        <v>173</v>
      </c>
      <c r="AU257" s="269" t="s">
        <v>90</v>
      </c>
      <c r="AV257" s="13" t="s">
        <v>88</v>
      </c>
      <c r="AW257" s="13" t="s">
        <v>43</v>
      </c>
      <c r="AX257" s="13" t="s">
        <v>80</v>
      </c>
      <c r="AY257" s="269" t="s">
        <v>162</v>
      </c>
    </row>
    <row r="258" s="11" customFormat="1">
      <c r="B258" s="238"/>
      <c r="C258" s="239"/>
      <c r="D258" s="235" t="s">
        <v>173</v>
      </c>
      <c r="E258" s="240" t="s">
        <v>37</v>
      </c>
      <c r="F258" s="241" t="s">
        <v>734</v>
      </c>
      <c r="G258" s="239"/>
      <c r="H258" s="242">
        <v>7.8520000000000003</v>
      </c>
      <c r="I258" s="243"/>
      <c r="J258" s="239"/>
      <c r="K258" s="239"/>
      <c r="L258" s="244"/>
      <c r="M258" s="245"/>
      <c r="N258" s="246"/>
      <c r="O258" s="246"/>
      <c r="P258" s="246"/>
      <c r="Q258" s="246"/>
      <c r="R258" s="246"/>
      <c r="S258" s="246"/>
      <c r="T258" s="247"/>
      <c r="AT258" s="248" t="s">
        <v>173</v>
      </c>
      <c r="AU258" s="248" t="s">
        <v>90</v>
      </c>
      <c r="AV258" s="11" t="s">
        <v>90</v>
      </c>
      <c r="AW258" s="11" t="s">
        <v>43</v>
      </c>
      <c r="AX258" s="11" t="s">
        <v>80</v>
      </c>
      <c r="AY258" s="248" t="s">
        <v>162</v>
      </c>
    </row>
    <row r="259" s="11" customFormat="1">
      <c r="B259" s="238"/>
      <c r="C259" s="239"/>
      <c r="D259" s="235" t="s">
        <v>173</v>
      </c>
      <c r="E259" s="240" t="s">
        <v>37</v>
      </c>
      <c r="F259" s="241" t="s">
        <v>735</v>
      </c>
      <c r="G259" s="239"/>
      <c r="H259" s="242">
        <v>-3.3399999999999999</v>
      </c>
      <c r="I259" s="243"/>
      <c r="J259" s="239"/>
      <c r="K259" s="239"/>
      <c r="L259" s="244"/>
      <c r="M259" s="245"/>
      <c r="N259" s="246"/>
      <c r="O259" s="246"/>
      <c r="P259" s="246"/>
      <c r="Q259" s="246"/>
      <c r="R259" s="246"/>
      <c r="S259" s="246"/>
      <c r="T259" s="247"/>
      <c r="AT259" s="248" t="s">
        <v>173</v>
      </c>
      <c r="AU259" s="248" t="s">
        <v>90</v>
      </c>
      <c r="AV259" s="11" t="s">
        <v>90</v>
      </c>
      <c r="AW259" s="11" t="s">
        <v>43</v>
      </c>
      <c r="AX259" s="11" t="s">
        <v>80</v>
      </c>
      <c r="AY259" s="248" t="s">
        <v>162</v>
      </c>
    </row>
    <row r="260" s="12" customFormat="1">
      <c r="B260" s="249"/>
      <c r="C260" s="250"/>
      <c r="D260" s="235" t="s">
        <v>173</v>
      </c>
      <c r="E260" s="251" t="s">
        <v>37</v>
      </c>
      <c r="F260" s="252" t="s">
        <v>180</v>
      </c>
      <c r="G260" s="250"/>
      <c r="H260" s="253">
        <v>16.032</v>
      </c>
      <c r="I260" s="254"/>
      <c r="J260" s="250"/>
      <c r="K260" s="250"/>
      <c r="L260" s="255"/>
      <c r="M260" s="256"/>
      <c r="N260" s="257"/>
      <c r="O260" s="257"/>
      <c r="P260" s="257"/>
      <c r="Q260" s="257"/>
      <c r="R260" s="257"/>
      <c r="S260" s="257"/>
      <c r="T260" s="258"/>
      <c r="AT260" s="259" t="s">
        <v>173</v>
      </c>
      <c r="AU260" s="259" t="s">
        <v>90</v>
      </c>
      <c r="AV260" s="12" t="s">
        <v>169</v>
      </c>
      <c r="AW260" s="12" t="s">
        <v>43</v>
      </c>
      <c r="AX260" s="12" t="s">
        <v>88</v>
      </c>
      <c r="AY260" s="259" t="s">
        <v>162</v>
      </c>
    </row>
    <row r="261" s="1" customFormat="1" ht="16.5" customHeight="1">
      <c r="B261" s="47"/>
      <c r="C261" s="223" t="s">
        <v>433</v>
      </c>
      <c r="D261" s="223" t="s">
        <v>164</v>
      </c>
      <c r="E261" s="224" t="s">
        <v>406</v>
      </c>
      <c r="F261" s="225" t="s">
        <v>407</v>
      </c>
      <c r="G261" s="226" t="s">
        <v>201</v>
      </c>
      <c r="H261" s="227">
        <v>189</v>
      </c>
      <c r="I261" s="228"/>
      <c r="J261" s="229">
        <f>ROUND(I261*H261,2)</f>
        <v>0</v>
      </c>
      <c r="K261" s="225" t="s">
        <v>168</v>
      </c>
      <c r="L261" s="73"/>
      <c r="M261" s="230" t="s">
        <v>37</v>
      </c>
      <c r="N261" s="231" t="s">
        <v>51</v>
      </c>
      <c r="O261" s="48"/>
      <c r="P261" s="232">
        <f>O261*H261</f>
        <v>0</v>
      </c>
      <c r="Q261" s="232">
        <v>0</v>
      </c>
      <c r="R261" s="232">
        <f>Q261*H261</f>
        <v>0</v>
      </c>
      <c r="S261" s="232">
        <v>0</v>
      </c>
      <c r="T261" s="233">
        <f>S261*H261</f>
        <v>0</v>
      </c>
      <c r="AR261" s="24" t="s">
        <v>169</v>
      </c>
      <c r="AT261" s="24" t="s">
        <v>164</v>
      </c>
      <c r="AU261" s="24" t="s">
        <v>90</v>
      </c>
      <c r="AY261" s="24" t="s">
        <v>162</v>
      </c>
      <c r="BE261" s="234">
        <f>IF(N261="základní",J261,0)</f>
        <v>0</v>
      </c>
      <c r="BF261" s="234">
        <f>IF(N261="snížená",J261,0)</f>
        <v>0</v>
      </c>
      <c r="BG261" s="234">
        <f>IF(N261="zákl. přenesená",J261,0)</f>
        <v>0</v>
      </c>
      <c r="BH261" s="234">
        <f>IF(N261="sníž. přenesená",J261,0)</f>
        <v>0</v>
      </c>
      <c r="BI261" s="234">
        <f>IF(N261="nulová",J261,0)</f>
        <v>0</v>
      </c>
      <c r="BJ261" s="24" t="s">
        <v>88</v>
      </c>
      <c r="BK261" s="234">
        <f>ROUND(I261*H261,2)</f>
        <v>0</v>
      </c>
      <c r="BL261" s="24" t="s">
        <v>169</v>
      </c>
      <c r="BM261" s="24" t="s">
        <v>736</v>
      </c>
    </row>
    <row r="262" s="1" customFormat="1">
      <c r="B262" s="47"/>
      <c r="C262" s="75"/>
      <c r="D262" s="235" t="s">
        <v>171</v>
      </c>
      <c r="E262" s="75"/>
      <c r="F262" s="236" t="s">
        <v>409</v>
      </c>
      <c r="G262" s="75"/>
      <c r="H262" s="75"/>
      <c r="I262" s="193"/>
      <c r="J262" s="75"/>
      <c r="K262" s="75"/>
      <c r="L262" s="73"/>
      <c r="M262" s="237"/>
      <c r="N262" s="48"/>
      <c r="O262" s="48"/>
      <c r="P262" s="48"/>
      <c r="Q262" s="48"/>
      <c r="R262" s="48"/>
      <c r="S262" s="48"/>
      <c r="T262" s="96"/>
      <c r="AT262" s="24" t="s">
        <v>171</v>
      </c>
      <c r="AU262" s="24" t="s">
        <v>90</v>
      </c>
    </row>
    <row r="263" s="11" customFormat="1">
      <c r="B263" s="238"/>
      <c r="C263" s="239"/>
      <c r="D263" s="235" t="s">
        <v>173</v>
      </c>
      <c r="E263" s="240" t="s">
        <v>37</v>
      </c>
      <c r="F263" s="241" t="s">
        <v>737</v>
      </c>
      <c r="G263" s="239"/>
      <c r="H263" s="242">
        <v>189</v>
      </c>
      <c r="I263" s="243"/>
      <c r="J263" s="239"/>
      <c r="K263" s="239"/>
      <c r="L263" s="244"/>
      <c r="M263" s="245"/>
      <c r="N263" s="246"/>
      <c r="O263" s="246"/>
      <c r="P263" s="246"/>
      <c r="Q263" s="246"/>
      <c r="R263" s="246"/>
      <c r="S263" s="246"/>
      <c r="T263" s="247"/>
      <c r="AT263" s="248" t="s">
        <v>173</v>
      </c>
      <c r="AU263" s="248" t="s">
        <v>90</v>
      </c>
      <c r="AV263" s="11" t="s">
        <v>90</v>
      </c>
      <c r="AW263" s="11" t="s">
        <v>43</v>
      </c>
      <c r="AX263" s="11" t="s">
        <v>88</v>
      </c>
      <c r="AY263" s="248" t="s">
        <v>162</v>
      </c>
    </row>
    <row r="264" s="10" customFormat="1" ht="29.88" customHeight="1">
      <c r="B264" s="207"/>
      <c r="C264" s="208"/>
      <c r="D264" s="209" t="s">
        <v>79</v>
      </c>
      <c r="E264" s="221" t="s">
        <v>169</v>
      </c>
      <c r="F264" s="221" t="s">
        <v>421</v>
      </c>
      <c r="G264" s="208"/>
      <c r="H264" s="208"/>
      <c r="I264" s="211"/>
      <c r="J264" s="222">
        <f>BK264</f>
        <v>0</v>
      </c>
      <c r="K264" s="208"/>
      <c r="L264" s="213"/>
      <c r="M264" s="214"/>
      <c r="N264" s="215"/>
      <c r="O264" s="215"/>
      <c r="P264" s="216">
        <f>SUM(P265:P269)</f>
        <v>0</v>
      </c>
      <c r="Q264" s="215"/>
      <c r="R264" s="216">
        <f>SUM(R265:R269)</f>
        <v>0</v>
      </c>
      <c r="S264" s="215"/>
      <c r="T264" s="217">
        <f>SUM(T265:T269)</f>
        <v>0</v>
      </c>
      <c r="AR264" s="218" t="s">
        <v>88</v>
      </c>
      <c r="AT264" s="219" t="s">
        <v>79</v>
      </c>
      <c r="AU264" s="219" t="s">
        <v>88</v>
      </c>
      <c r="AY264" s="218" t="s">
        <v>162</v>
      </c>
      <c r="BK264" s="220">
        <f>SUM(BK265:BK269)</f>
        <v>0</v>
      </c>
    </row>
    <row r="265" s="1" customFormat="1" ht="25.5" customHeight="1">
      <c r="B265" s="47"/>
      <c r="C265" s="223" t="s">
        <v>439</v>
      </c>
      <c r="D265" s="223" t="s">
        <v>164</v>
      </c>
      <c r="E265" s="224" t="s">
        <v>423</v>
      </c>
      <c r="F265" s="225" t="s">
        <v>424</v>
      </c>
      <c r="G265" s="226" t="s">
        <v>238</v>
      </c>
      <c r="H265" s="227">
        <v>20.25</v>
      </c>
      <c r="I265" s="228"/>
      <c r="J265" s="229">
        <f>ROUND(I265*H265,2)</f>
        <v>0</v>
      </c>
      <c r="K265" s="225" t="s">
        <v>168</v>
      </c>
      <c r="L265" s="73"/>
      <c r="M265" s="230" t="s">
        <v>37</v>
      </c>
      <c r="N265" s="231" t="s">
        <v>51</v>
      </c>
      <c r="O265" s="48"/>
      <c r="P265" s="232">
        <f>O265*H265</f>
        <v>0</v>
      </c>
      <c r="Q265" s="232">
        <v>0</v>
      </c>
      <c r="R265" s="232">
        <f>Q265*H265</f>
        <v>0</v>
      </c>
      <c r="S265" s="232">
        <v>0</v>
      </c>
      <c r="T265" s="233">
        <f>S265*H265</f>
        <v>0</v>
      </c>
      <c r="AR265" s="24" t="s">
        <v>169</v>
      </c>
      <c r="AT265" s="24" t="s">
        <v>164</v>
      </c>
      <c r="AU265" s="24" t="s">
        <v>90</v>
      </c>
      <c r="AY265" s="24" t="s">
        <v>162</v>
      </c>
      <c r="BE265" s="234">
        <f>IF(N265="základní",J265,0)</f>
        <v>0</v>
      </c>
      <c r="BF265" s="234">
        <f>IF(N265="snížená",J265,0)</f>
        <v>0</v>
      </c>
      <c r="BG265" s="234">
        <f>IF(N265="zákl. přenesená",J265,0)</f>
        <v>0</v>
      </c>
      <c r="BH265" s="234">
        <f>IF(N265="sníž. přenesená",J265,0)</f>
        <v>0</v>
      </c>
      <c r="BI265" s="234">
        <f>IF(N265="nulová",J265,0)</f>
        <v>0</v>
      </c>
      <c r="BJ265" s="24" t="s">
        <v>88</v>
      </c>
      <c r="BK265" s="234">
        <f>ROUND(I265*H265,2)</f>
        <v>0</v>
      </c>
      <c r="BL265" s="24" t="s">
        <v>169</v>
      </c>
      <c r="BM265" s="24" t="s">
        <v>738</v>
      </c>
    </row>
    <row r="266" s="1" customFormat="1">
      <c r="B266" s="47"/>
      <c r="C266" s="75"/>
      <c r="D266" s="235" t="s">
        <v>171</v>
      </c>
      <c r="E266" s="75"/>
      <c r="F266" s="236" t="s">
        <v>426</v>
      </c>
      <c r="G266" s="75"/>
      <c r="H266" s="75"/>
      <c r="I266" s="193"/>
      <c r="J266" s="75"/>
      <c r="K266" s="75"/>
      <c r="L266" s="73"/>
      <c r="M266" s="237"/>
      <c r="N266" s="48"/>
      <c r="O266" s="48"/>
      <c r="P266" s="48"/>
      <c r="Q266" s="48"/>
      <c r="R266" s="48"/>
      <c r="S266" s="48"/>
      <c r="T266" s="96"/>
      <c r="AT266" s="24" t="s">
        <v>171</v>
      </c>
      <c r="AU266" s="24" t="s">
        <v>90</v>
      </c>
    </row>
    <row r="267" s="11" customFormat="1">
      <c r="B267" s="238"/>
      <c r="C267" s="239"/>
      <c r="D267" s="235" t="s">
        <v>173</v>
      </c>
      <c r="E267" s="240" t="s">
        <v>37</v>
      </c>
      <c r="F267" s="241" t="s">
        <v>739</v>
      </c>
      <c r="G267" s="239"/>
      <c r="H267" s="242">
        <v>18.899999999999999</v>
      </c>
      <c r="I267" s="243"/>
      <c r="J267" s="239"/>
      <c r="K267" s="239"/>
      <c r="L267" s="244"/>
      <c r="M267" s="245"/>
      <c r="N267" s="246"/>
      <c r="O267" s="246"/>
      <c r="P267" s="246"/>
      <c r="Q267" s="246"/>
      <c r="R267" s="246"/>
      <c r="S267" s="246"/>
      <c r="T267" s="247"/>
      <c r="AT267" s="248" t="s">
        <v>173</v>
      </c>
      <c r="AU267" s="248" t="s">
        <v>90</v>
      </c>
      <c r="AV267" s="11" t="s">
        <v>90</v>
      </c>
      <c r="AW267" s="11" t="s">
        <v>43</v>
      </c>
      <c r="AX267" s="11" t="s">
        <v>80</v>
      </c>
      <c r="AY267" s="248" t="s">
        <v>162</v>
      </c>
    </row>
    <row r="268" s="11" customFormat="1">
      <c r="B268" s="238"/>
      <c r="C268" s="239"/>
      <c r="D268" s="235" t="s">
        <v>173</v>
      </c>
      <c r="E268" s="240" t="s">
        <v>37</v>
      </c>
      <c r="F268" s="241" t="s">
        <v>740</v>
      </c>
      <c r="G268" s="239"/>
      <c r="H268" s="242">
        <v>1.3500000000000001</v>
      </c>
      <c r="I268" s="243"/>
      <c r="J268" s="239"/>
      <c r="K268" s="239"/>
      <c r="L268" s="244"/>
      <c r="M268" s="245"/>
      <c r="N268" s="246"/>
      <c r="O268" s="246"/>
      <c r="P268" s="246"/>
      <c r="Q268" s="246"/>
      <c r="R268" s="246"/>
      <c r="S268" s="246"/>
      <c r="T268" s="247"/>
      <c r="AT268" s="248" t="s">
        <v>173</v>
      </c>
      <c r="AU268" s="248" t="s">
        <v>90</v>
      </c>
      <c r="AV268" s="11" t="s">
        <v>90</v>
      </c>
      <c r="AW268" s="11" t="s">
        <v>43</v>
      </c>
      <c r="AX268" s="11" t="s">
        <v>80</v>
      </c>
      <c r="AY268" s="248" t="s">
        <v>162</v>
      </c>
    </row>
    <row r="269" s="12" customFormat="1">
      <c r="B269" s="249"/>
      <c r="C269" s="250"/>
      <c r="D269" s="235" t="s">
        <v>173</v>
      </c>
      <c r="E269" s="251" t="s">
        <v>117</v>
      </c>
      <c r="F269" s="252" t="s">
        <v>180</v>
      </c>
      <c r="G269" s="250"/>
      <c r="H269" s="253">
        <v>20.25</v>
      </c>
      <c r="I269" s="254"/>
      <c r="J269" s="250"/>
      <c r="K269" s="250"/>
      <c r="L269" s="255"/>
      <c r="M269" s="256"/>
      <c r="N269" s="257"/>
      <c r="O269" s="257"/>
      <c r="P269" s="257"/>
      <c r="Q269" s="257"/>
      <c r="R269" s="257"/>
      <c r="S269" s="257"/>
      <c r="T269" s="258"/>
      <c r="AT269" s="259" t="s">
        <v>173</v>
      </c>
      <c r="AU269" s="259" t="s">
        <v>90</v>
      </c>
      <c r="AV269" s="12" t="s">
        <v>169</v>
      </c>
      <c r="AW269" s="12" t="s">
        <v>43</v>
      </c>
      <c r="AX269" s="12" t="s">
        <v>88</v>
      </c>
      <c r="AY269" s="259" t="s">
        <v>162</v>
      </c>
    </row>
    <row r="270" s="10" customFormat="1" ht="29.88" customHeight="1">
      <c r="B270" s="207"/>
      <c r="C270" s="208"/>
      <c r="D270" s="209" t="s">
        <v>79</v>
      </c>
      <c r="E270" s="221" t="s">
        <v>115</v>
      </c>
      <c r="F270" s="221" t="s">
        <v>448</v>
      </c>
      <c r="G270" s="208"/>
      <c r="H270" s="208"/>
      <c r="I270" s="211"/>
      <c r="J270" s="222">
        <f>BK270</f>
        <v>0</v>
      </c>
      <c r="K270" s="208"/>
      <c r="L270" s="213"/>
      <c r="M270" s="214"/>
      <c r="N270" s="215"/>
      <c r="O270" s="215"/>
      <c r="P270" s="216">
        <f>SUM(P271:P283)</f>
        <v>0</v>
      </c>
      <c r="Q270" s="215"/>
      <c r="R270" s="216">
        <f>SUM(R271:R283)</f>
        <v>0</v>
      </c>
      <c r="S270" s="215"/>
      <c r="T270" s="217">
        <f>SUM(T271:T283)</f>
        <v>0</v>
      </c>
      <c r="AR270" s="218" t="s">
        <v>88</v>
      </c>
      <c r="AT270" s="219" t="s">
        <v>79</v>
      </c>
      <c r="AU270" s="219" t="s">
        <v>88</v>
      </c>
      <c r="AY270" s="218" t="s">
        <v>162</v>
      </c>
      <c r="BK270" s="220">
        <f>SUM(BK271:BK283)</f>
        <v>0</v>
      </c>
    </row>
    <row r="271" s="1" customFormat="1" ht="25.5" customHeight="1">
      <c r="B271" s="47"/>
      <c r="C271" s="223" t="s">
        <v>444</v>
      </c>
      <c r="D271" s="223" t="s">
        <v>164</v>
      </c>
      <c r="E271" s="224" t="s">
        <v>741</v>
      </c>
      <c r="F271" s="225" t="s">
        <v>742</v>
      </c>
      <c r="G271" s="226" t="s">
        <v>167</v>
      </c>
      <c r="H271" s="227">
        <v>88.5</v>
      </c>
      <c r="I271" s="228"/>
      <c r="J271" s="229">
        <f>ROUND(I271*H271,2)</f>
        <v>0</v>
      </c>
      <c r="K271" s="225" t="s">
        <v>168</v>
      </c>
      <c r="L271" s="73"/>
      <c r="M271" s="230" t="s">
        <v>37</v>
      </c>
      <c r="N271" s="231" t="s">
        <v>51</v>
      </c>
      <c r="O271" s="48"/>
      <c r="P271" s="232">
        <f>O271*H271</f>
        <v>0</v>
      </c>
      <c r="Q271" s="232">
        <v>0</v>
      </c>
      <c r="R271" s="232">
        <f>Q271*H271</f>
        <v>0</v>
      </c>
      <c r="S271" s="232">
        <v>0</v>
      </c>
      <c r="T271" s="233">
        <f>S271*H271</f>
        <v>0</v>
      </c>
      <c r="AR271" s="24" t="s">
        <v>169</v>
      </c>
      <c r="AT271" s="24" t="s">
        <v>164</v>
      </c>
      <c r="AU271" s="24" t="s">
        <v>90</v>
      </c>
      <c r="AY271" s="24" t="s">
        <v>162</v>
      </c>
      <c r="BE271" s="234">
        <f>IF(N271="základní",J271,0)</f>
        <v>0</v>
      </c>
      <c r="BF271" s="234">
        <f>IF(N271="snížená",J271,0)</f>
        <v>0</v>
      </c>
      <c r="BG271" s="234">
        <f>IF(N271="zákl. přenesená",J271,0)</f>
        <v>0</v>
      </c>
      <c r="BH271" s="234">
        <f>IF(N271="sníž. přenesená",J271,0)</f>
        <v>0</v>
      </c>
      <c r="BI271" s="234">
        <f>IF(N271="nulová",J271,0)</f>
        <v>0</v>
      </c>
      <c r="BJ271" s="24" t="s">
        <v>88</v>
      </c>
      <c r="BK271" s="234">
        <f>ROUND(I271*H271,2)</f>
        <v>0</v>
      </c>
      <c r="BL271" s="24" t="s">
        <v>169</v>
      </c>
      <c r="BM271" s="24" t="s">
        <v>743</v>
      </c>
    </row>
    <row r="272" s="11" customFormat="1">
      <c r="B272" s="238"/>
      <c r="C272" s="239"/>
      <c r="D272" s="235" t="s">
        <v>173</v>
      </c>
      <c r="E272" s="240" t="s">
        <v>37</v>
      </c>
      <c r="F272" s="241" t="s">
        <v>628</v>
      </c>
      <c r="G272" s="239"/>
      <c r="H272" s="242">
        <v>1.5</v>
      </c>
      <c r="I272" s="243"/>
      <c r="J272" s="239"/>
      <c r="K272" s="239"/>
      <c r="L272" s="244"/>
      <c r="M272" s="245"/>
      <c r="N272" s="246"/>
      <c r="O272" s="246"/>
      <c r="P272" s="246"/>
      <c r="Q272" s="246"/>
      <c r="R272" s="246"/>
      <c r="S272" s="246"/>
      <c r="T272" s="247"/>
      <c r="AT272" s="248" t="s">
        <v>173</v>
      </c>
      <c r="AU272" s="248" t="s">
        <v>90</v>
      </c>
      <c r="AV272" s="11" t="s">
        <v>90</v>
      </c>
      <c r="AW272" s="11" t="s">
        <v>43</v>
      </c>
      <c r="AX272" s="11" t="s">
        <v>80</v>
      </c>
      <c r="AY272" s="248" t="s">
        <v>162</v>
      </c>
    </row>
    <row r="273" s="11" customFormat="1">
      <c r="B273" s="238"/>
      <c r="C273" s="239"/>
      <c r="D273" s="235" t="s">
        <v>173</v>
      </c>
      <c r="E273" s="240" t="s">
        <v>37</v>
      </c>
      <c r="F273" s="241" t="s">
        <v>632</v>
      </c>
      <c r="G273" s="239"/>
      <c r="H273" s="242">
        <v>3</v>
      </c>
      <c r="I273" s="243"/>
      <c r="J273" s="239"/>
      <c r="K273" s="239"/>
      <c r="L273" s="244"/>
      <c r="M273" s="245"/>
      <c r="N273" s="246"/>
      <c r="O273" s="246"/>
      <c r="P273" s="246"/>
      <c r="Q273" s="246"/>
      <c r="R273" s="246"/>
      <c r="S273" s="246"/>
      <c r="T273" s="247"/>
      <c r="AT273" s="248" t="s">
        <v>173</v>
      </c>
      <c r="AU273" s="248" t="s">
        <v>90</v>
      </c>
      <c r="AV273" s="11" t="s">
        <v>90</v>
      </c>
      <c r="AW273" s="11" t="s">
        <v>43</v>
      </c>
      <c r="AX273" s="11" t="s">
        <v>80</v>
      </c>
      <c r="AY273" s="248" t="s">
        <v>162</v>
      </c>
    </row>
    <row r="274" s="11" customFormat="1">
      <c r="B274" s="238"/>
      <c r="C274" s="239"/>
      <c r="D274" s="235" t="s">
        <v>173</v>
      </c>
      <c r="E274" s="240" t="s">
        <v>37</v>
      </c>
      <c r="F274" s="241" t="s">
        <v>633</v>
      </c>
      <c r="G274" s="239"/>
      <c r="H274" s="242">
        <v>70</v>
      </c>
      <c r="I274" s="243"/>
      <c r="J274" s="239"/>
      <c r="K274" s="239"/>
      <c r="L274" s="244"/>
      <c r="M274" s="245"/>
      <c r="N274" s="246"/>
      <c r="O274" s="246"/>
      <c r="P274" s="246"/>
      <c r="Q274" s="246"/>
      <c r="R274" s="246"/>
      <c r="S274" s="246"/>
      <c r="T274" s="247"/>
      <c r="AT274" s="248" t="s">
        <v>173</v>
      </c>
      <c r="AU274" s="248" t="s">
        <v>90</v>
      </c>
      <c r="AV274" s="11" t="s">
        <v>90</v>
      </c>
      <c r="AW274" s="11" t="s">
        <v>43</v>
      </c>
      <c r="AX274" s="11" t="s">
        <v>80</v>
      </c>
      <c r="AY274" s="248" t="s">
        <v>162</v>
      </c>
    </row>
    <row r="275" s="11" customFormat="1">
      <c r="B275" s="238"/>
      <c r="C275" s="239"/>
      <c r="D275" s="235" t="s">
        <v>173</v>
      </c>
      <c r="E275" s="240" t="s">
        <v>37</v>
      </c>
      <c r="F275" s="241" t="s">
        <v>634</v>
      </c>
      <c r="G275" s="239"/>
      <c r="H275" s="242">
        <v>14</v>
      </c>
      <c r="I275" s="243"/>
      <c r="J275" s="239"/>
      <c r="K275" s="239"/>
      <c r="L275" s="244"/>
      <c r="M275" s="245"/>
      <c r="N275" s="246"/>
      <c r="O275" s="246"/>
      <c r="P275" s="246"/>
      <c r="Q275" s="246"/>
      <c r="R275" s="246"/>
      <c r="S275" s="246"/>
      <c r="T275" s="247"/>
      <c r="AT275" s="248" t="s">
        <v>173</v>
      </c>
      <c r="AU275" s="248" t="s">
        <v>90</v>
      </c>
      <c r="AV275" s="11" t="s">
        <v>90</v>
      </c>
      <c r="AW275" s="11" t="s">
        <v>43</v>
      </c>
      <c r="AX275" s="11" t="s">
        <v>80</v>
      </c>
      <c r="AY275" s="248" t="s">
        <v>162</v>
      </c>
    </row>
    <row r="276" s="12" customFormat="1">
      <c r="B276" s="249"/>
      <c r="C276" s="250"/>
      <c r="D276" s="235" t="s">
        <v>173</v>
      </c>
      <c r="E276" s="251" t="s">
        <v>37</v>
      </c>
      <c r="F276" s="252" t="s">
        <v>180</v>
      </c>
      <c r="G276" s="250"/>
      <c r="H276" s="253">
        <v>88.5</v>
      </c>
      <c r="I276" s="254"/>
      <c r="J276" s="250"/>
      <c r="K276" s="250"/>
      <c r="L276" s="255"/>
      <c r="M276" s="256"/>
      <c r="N276" s="257"/>
      <c r="O276" s="257"/>
      <c r="P276" s="257"/>
      <c r="Q276" s="257"/>
      <c r="R276" s="257"/>
      <c r="S276" s="257"/>
      <c r="T276" s="258"/>
      <c r="AT276" s="259" t="s">
        <v>173</v>
      </c>
      <c r="AU276" s="259" t="s">
        <v>90</v>
      </c>
      <c r="AV276" s="12" t="s">
        <v>169</v>
      </c>
      <c r="AW276" s="12" t="s">
        <v>43</v>
      </c>
      <c r="AX276" s="12" t="s">
        <v>88</v>
      </c>
      <c r="AY276" s="259" t="s">
        <v>162</v>
      </c>
    </row>
    <row r="277" s="1" customFormat="1" ht="25.5" customHeight="1">
      <c r="B277" s="47"/>
      <c r="C277" s="223" t="s">
        <v>449</v>
      </c>
      <c r="D277" s="223" t="s">
        <v>164</v>
      </c>
      <c r="E277" s="224" t="s">
        <v>450</v>
      </c>
      <c r="F277" s="225" t="s">
        <v>451</v>
      </c>
      <c r="G277" s="226" t="s">
        <v>167</v>
      </c>
      <c r="H277" s="227">
        <v>168.15000000000001</v>
      </c>
      <c r="I277" s="228"/>
      <c r="J277" s="229">
        <f>ROUND(I277*H277,2)</f>
        <v>0</v>
      </c>
      <c r="K277" s="225" t="s">
        <v>168</v>
      </c>
      <c r="L277" s="73"/>
      <c r="M277" s="230" t="s">
        <v>37</v>
      </c>
      <c r="N277" s="231" t="s">
        <v>51</v>
      </c>
      <c r="O277" s="48"/>
      <c r="P277" s="232">
        <f>O277*H277</f>
        <v>0</v>
      </c>
      <c r="Q277" s="232">
        <v>0</v>
      </c>
      <c r="R277" s="232">
        <f>Q277*H277</f>
        <v>0</v>
      </c>
      <c r="S277" s="232">
        <v>0</v>
      </c>
      <c r="T277" s="233">
        <f>S277*H277</f>
        <v>0</v>
      </c>
      <c r="AR277" s="24" t="s">
        <v>169</v>
      </c>
      <c r="AT277" s="24" t="s">
        <v>164</v>
      </c>
      <c r="AU277" s="24" t="s">
        <v>90</v>
      </c>
      <c r="AY277" s="24" t="s">
        <v>162</v>
      </c>
      <c r="BE277" s="234">
        <f>IF(N277="základní",J277,0)</f>
        <v>0</v>
      </c>
      <c r="BF277" s="234">
        <f>IF(N277="snížená",J277,0)</f>
        <v>0</v>
      </c>
      <c r="BG277" s="234">
        <f>IF(N277="zákl. přenesená",J277,0)</f>
        <v>0</v>
      </c>
      <c r="BH277" s="234">
        <f>IF(N277="sníž. přenesená",J277,0)</f>
        <v>0</v>
      </c>
      <c r="BI277" s="234">
        <f>IF(N277="nulová",J277,0)</f>
        <v>0</v>
      </c>
      <c r="BJ277" s="24" t="s">
        <v>88</v>
      </c>
      <c r="BK277" s="234">
        <f>ROUND(I277*H277,2)</f>
        <v>0</v>
      </c>
      <c r="BL277" s="24" t="s">
        <v>169</v>
      </c>
      <c r="BM277" s="24" t="s">
        <v>744</v>
      </c>
    </row>
    <row r="278" s="11" customFormat="1">
      <c r="B278" s="238"/>
      <c r="C278" s="239"/>
      <c r="D278" s="235" t="s">
        <v>173</v>
      </c>
      <c r="E278" s="240" t="s">
        <v>37</v>
      </c>
      <c r="F278" s="241" t="s">
        <v>639</v>
      </c>
      <c r="G278" s="239"/>
      <c r="H278" s="242">
        <v>79.650000000000006</v>
      </c>
      <c r="I278" s="243"/>
      <c r="J278" s="239"/>
      <c r="K278" s="239"/>
      <c r="L278" s="244"/>
      <c r="M278" s="245"/>
      <c r="N278" s="246"/>
      <c r="O278" s="246"/>
      <c r="P278" s="246"/>
      <c r="Q278" s="246"/>
      <c r="R278" s="246"/>
      <c r="S278" s="246"/>
      <c r="T278" s="247"/>
      <c r="AT278" s="248" t="s">
        <v>173</v>
      </c>
      <c r="AU278" s="248" t="s">
        <v>90</v>
      </c>
      <c r="AV278" s="11" t="s">
        <v>90</v>
      </c>
      <c r="AW278" s="11" t="s">
        <v>43</v>
      </c>
      <c r="AX278" s="11" t="s">
        <v>80</v>
      </c>
      <c r="AY278" s="248" t="s">
        <v>162</v>
      </c>
    </row>
    <row r="279" s="11" customFormat="1">
      <c r="B279" s="238"/>
      <c r="C279" s="239"/>
      <c r="D279" s="235" t="s">
        <v>173</v>
      </c>
      <c r="E279" s="240" t="s">
        <v>37</v>
      </c>
      <c r="F279" s="241" t="s">
        <v>745</v>
      </c>
      <c r="G279" s="239"/>
      <c r="H279" s="242">
        <v>70</v>
      </c>
      <c r="I279" s="243"/>
      <c r="J279" s="239"/>
      <c r="K279" s="239"/>
      <c r="L279" s="244"/>
      <c r="M279" s="245"/>
      <c r="N279" s="246"/>
      <c r="O279" s="246"/>
      <c r="P279" s="246"/>
      <c r="Q279" s="246"/>
      <c r="R279" s="246"/>
      <c r="S279" s="246"/>
      <c r="T279" s="247"/>
      <c r="AT279" s="248" t="s">
        <v>173</v>
      </c>
      <c r="AU279" s="248" t="s">
        <v>90</v>
      </c>
      <c r="AV279" s="11" t="s">
        <v>90</v>
      </c>
      <c r="AW279" s="11" t="s">
        <v>43</v>
      </c>
      <c r="AX279" s="11" t="s">
        <v>80</v>
      </c>
      <c r="AY279" s="248" t="s">
        <v>162</v>
      </c>
    </row>
    <row r="280" s="11" customFormat="1">
      <c r="B280" s="238"/>
      <c r="C280" s="239"/>
      <c r="D280" s="235" t="s">
        <v>173</v>
      </c>
      <c r="E280" s="240" t="s">
        <v>37</v>
      </c>
      <c r="F280" s="241" t="s">
        <v>746</v>
      </c>
      <c r="G280" s="239"/>
      <c r="H280" s="242">
        <v>14</v>
      </c>
      <c r="I280" s="243"/>
      <c r="J280" s="239"/>
      <c r="K280" s="239"/>
      <c r="L280" s="244"/>
      <c r="M280" s="245"/>
      <c r="N280" s="246"/>
      <c r="O280" s="246"/>
      <c r="P280" s="246"/>
      <c r="Q280" s="246"/>
      <c r="R280" s="246"/>
      <c r="S280" s="246"/>
      <c r="T280" s="247"/>
      <c r="AT280" s="248" t="s">
        <v>173</v>
      </c>
      <c r="AU280" s="248" t="s">
        <v>90</v>
      </c>
      <c r="AV280" s="11" t="s">
        <v>90</v>
      </c>
      <c r="AW280" s="11" t="s">
        <v>43</v>
      </c>
      <c r="AX280" s="11" t="s">
        <v>80</v>
      </c>
      <c r="AY280" s="248" t="s">
        <v>162</v>
      </c>
    </row>
    <row r="281" s="11" customFormat="1">
      <c r="B281" s="238"/>
      <c r="C281" s="239"/>
      <c r="D281" s="235" t="s">
        <v>173</v>
      </c>
      <c r="E281" s="240" t="s">
        <v>37</v>
      </c>
      <c r="F281" s="241" t="s">
        <v>747</v>
      </c>
      <c r="G281" s="239"/>
      <c r="H281" s="242">
        <v>1.5</v>
      </c>
      <c r="I281" s="243"/>
      <c r="J281" s="239"/>
      <c r="K281" s="239"/>
      <c r="L281" s="244"/>
      <c r="M281" s="245"/>
      <c r="N281" s="246"/>
      <c r="O281" s="246"/>
      <c r="P281" s="246"/>
      <c r="Q281" s="246"/>
      <c r="R281" s="246"/>
      <c r="S281" s="246"/>
      <c r="T281" s="247"/>
      <c r="AT281" s="248" t="s">
        <v>173</v>
      </c>
      <c r="AU281" s="248" t="s">
        <v>90</v>
      </c>
      <c r="AV281" s="11" t="s">
        <v>90</v>
      </c>
      <c r="AW281" s="11" t="s">
        <v>43</v>
      </c>
      <c r="AX281" s="11" t="s">
        <v>80</v>
      </c>
      <c r="AY281" s="248" t="s">
        <v>162</v>
      </c>
    </row>
    <row r="282" s="11" customFormat="1">
      <c r="B282" s="238"/>
      <c r="C282" s="239"/>
      <c r="D282" s="235" t="s">
        <v>173</v>
      </c>
      <c r="E282" s="240" t="s">
        <v>37</v>
      </c>
      <c r="F282" s="241" t="s">
        <v>748</v>
      </c>
      <c r="G282" s="239"/>
      <c r="H282" s="242">
        <v>3</v>
      </c>
      <c r="I282" s="243"/>
      <c r="J282" s="239"/>
      <c r="K282" s="239"/>
      <c r="L282" s="244"/>
      <c r="M282" s="245"/>
      <c r="N282" s="246"/>
      <c r="O282" s="246"/>
      <c r="P282" s="246"/>
      <c r="Q282" s="246"/>
      <c r="R282" s="246"/>
      <c r="S282" s="246"/>
      <c r="T282" s="247"/>
      <c r="AT282" s="248" t="s">
        <v>173</v>
      </c>
      <c r="AU282" s="248" t="s">
        <v>90</v>
      </c>
      <c r="AV282" s="11" t="s">
        <v>90</v>
      </c>
      <c r="AW282" s="11" t="s">
        <v>43</v>
      </c>
      <c r="AX282" s="11" t="s">
        <v>80</v>
      </c>
      <c r="AY282" s="248" t="s">
        <v>162</v>
      </c>
    </row>
    <row r="283" s="12" customFormat="1">
      <c r="B283" s="249"/>
      <c r="C283" s="250"/>
      <c r="D283" s="235" t="s">
        <v>173</v>
      </c>
      <c r="E283" s="251" t="s">
        <v>37</v>
      </c>
      <c r="F283" s="252" t="s">
        <v>180</v>
      </c>
      <c r="G283" s="250"/>
      <c r="H283" s="253">
        <v>168.15000000000001</v>
      </c>
      <c r="I283" s="254"/>
      <c r="J283" s="250"/>
      <c r="K283" s="250"/>
      <c r="L283" s="255"/>
      <c r="M283" s="256"/>
      <c r="N283" s="257"/>
      <c r="O283" s="257"/>
      <c r="P283" s="257"/>
      <c r="Q283" s="257"/>
      <c r="R283" s="257"/>
      <c r="S283" s="257"/>
      <c r="T283" s="258"/>
      <c r="AT283" s="259" t="s">
        <v>173</v>
      </c>
      <c r="AU283" s="259" t="s">
        <v>90</v>
      </c>
      <c r="AV283" s="12" t="s">
        <v>169</v>
      </c>
      <c r="AW283" s="12" t="s">
        <v>43</v>
      </c>
      <c r="AX283" s="12" t="s">
        <v>88</v>
      </c>
      <c r="AY283" s="259" t="s">
        <v>162</v>
      </c>
    </row>
    <row r="284" s="10" customFormat="1" ht="29.88" customHeight="1">
      <c r="B284" s="207"/>
      <c r="C284" s="208"/>
      <c r="D284" s="209" t="s">
        <v>79</v>
      </c>
      <c r="E284" s="221" t="s">
        <v>222</v>
      </c>
      <c r="F284" s="221" t="s">
        <v>465</v>
      </c>
      <c r="G284" s="208"/>
      <c r="H284" s="208"/>
      <c r="I284" s="211"/>
      <c r="J284" s="222">
        <f>BK284</f>
        <v>0</v>
      </c>
      <c r="K284" s="208"/>
      <c r="L284" s="213"/>
      <c r="M284" s="214"/>
      <c r="N284" s="215"/>
      <c r="O284" s="215"/>
      <c r="P284" s="216">
        <f>SUM(P285:P323)</f>
        <v>0</v>
      </c>
      <c r="Q284" s="215"/>
      <c r="R284" s="216">
        <f>SUM(R285:R323)</f>
        <v>3.43730745</v>
      </c>
      <c r="S284" s="215"/>
      <c r="T284" s="217">
        <f>SUM(T285:T323)</f>
        <v>3.2000000000000002</v>
      </c>
      <c r="AR284" s="218" t="s">
        <v>88</v>
      </c>
      <c r="AT284" s="219" t="s">
        <v>79</v>
      </c>
      <c r="AU284" s="219" t="s">
        <v>88</v>
      </c>
      <c r="AY284" s="218" t="s">
        <v>162</v>
      </c>
      <c r="BK284" s="220">
        <f>SUM(BK285:BK323)</f>
        <v>0</v>
      </c>
    </row>
    <row r="285" s="1" customFormat="1" ht="25.5" customHeight="1">
      <c r="B285" s="47"/>
      <c r="C285" s="223" t="s">
        <v>455</v>
      </c>
      <c r="D285" s="223" t="s">
        <v>164</v>
      </c>
      <c r="E285" s="224" t="s">
        <v>749</v>
      </c>
      <c r="F285" s="225" t="s">
        <v>750</v>
      </c>
      <c r="G285" s="226" t="s">
        <v>201</v>
      </c>
      <c r="H285" s="227">
        <v>189</v>
      </c>
      <c r="I285" s="228"/>
      <c r="J285" s="229">
        <f>ROUND(I285*H285,2)</f>
        <v>0</v>
      </c>
      <c r="K285" s="225" t="s">
        <v>168</v>
      </c>
      <c r="L285" s="73"/>
      <c r="M285" s="230" t="s">
        <v>37</v>
      </c>
      <c r="N285" s="231" t="s">
        <v>51</v>
      </c>
      <c r="O285" s="48"/>
      <c r="P285" s="232">
        <f>O285*H285</f>
        <v>0</v>
      </c>
      <c r="Q285" s="232">
        <v>1.0000000000000001E-05</v>
      </c>
      <c r="R285" s="232">
        <f>Q285*H285</f>
        <v>0.0018900000000000002</v>
      </c>
      <c r="S285" s="232">
        <v>0</v>
      </c>
      <c r="T285" s="233">
        <f>S285*H285</f>
        <v>0</v>
      </c>
      <c r="AR285" s="24" t="s">
        <v>169</v>
      </c>
      <c r="AT285" s="24" t="s">
        <v>164</v>
      </c>
      <c r="AU285" s="24" t="s">
        <v>90</v>
      </c>
      <c r="AY285" s="24" t="s">
        <v>162</v>
      </c>
      <c r="BE285" s="234">
        <f>IF(N285="základní",J285,0)</f>
        <v>0</v>
      </c>
      <c r="BF285" s="234">
        <f>IF(N285="snížená",J285,0)</f>
        <v>0</v>
      </c>
      <c r="BG285" s="234">
        <f>IF(N285="zákl. přenesená",J285,0)</f>
        <v>0</v>
      </c>
      <c r="BH285" s="234">
        <f>IF(N285="sníž. přenesená",J285,0)</f>
        <v>0</v>
      </c>
      <c r="BI285" s="234">
        <f>IF(N285="nulová",J285,0)</f>
        <v>0</v>
      </c>
      <c r="BJ285" s="24" t="s">
        <v>88</v>
      </c>
      <c r="BK285" s="234">
        <f>ROUND(I285*H285,2)</f>
        <v>0</v>
      </c>
      <c r="BL285" s="24" t="s">
        <v>169</v>
      </c>
      <c r="BM285" s="24" t="s">
        <v>751</v>
      </c>
    </row>
    <row r="286" s="1" customFormat="1">
      <c r="B286" s="47"/>
      <c r="C286" s="75"/>
      <c r="D286" s="235" t="s">
        <v>171</v>
      </c>
      <c r="E286" s="75"/>
      <c r="F286" s="236" t="s">
        <v>470</v>
      </c>
      <c r="G286" s="75"/>
      <c r="H286" s="75"/>
      <c r="I286" s="193"/>
      <c r="J286" s="75"/>
      <c r="K286" s="75"/>
      <c r="L286" s="73"/>
      <c r="M286" s="237"/>
      <c r="N286" s="48"/>
      <c r="O286" s="48"/>
      <c r="P286" s="48"/>
      <c r="Q286" s="48"/>
      <c r="R286" s="48"/>
      <c r="S286" s="48"/>
      <c r="T286" s="96"/>
      <c r="AT286" s="24" t="s">
        <v>171</v>
      </c>
      <c r="AU286" s="24" t="s">
        <v>90</v>
      </c>
    </row>
    <row r="287" s="11" customFormat="1">
      <c r="B287" s="238"/>
      <c r="C287" s="239"/>
      <c r="D287" s="235" t="s">
        <v>173</v>
      </c>
      <c r="E287" s="240" t="s">
        <v>37</v>
      </c>
      <c r="F287" s="241" t="s">
        <v>737</v>
      </c>
      <c r="G287" s="239"/>
      <c r="H287" s="242">
        <v>189</v>
      </c>
      <c r="I287" s="243"/>
      <c r="J287" s="239"/>
      <c r="K287" s="239"/>
      <c r="L287" s="244"/>
      <c r="M287" s="245"/>
      <c r="N287" s="246"/>
      <c r="O287" s="246"/>
      <c r="P287" s="246"/>
      <c r="Q287" s="246"/>
      <c r="R287" s="246"/>
      <c r="S287" s="246"/>
      <c r="T287" s="247"/>
      <c r="AT287" s="248" t="s">
        <v>173</v>
      </c>
      <c r="AU287" s="248" t="s">
        <v>90</v>
      </c>
      <c r="AV287" s="11" t="s">
        <v>90</v>
      </c>
      <c r="AW287" s="11" t="s">
        <v>43</v>
      </c>
      <c r="AX287" s="11" t="s">
        <v>88</v>
      </c>
      <c r="AY287" s="248" t="s">
        <v>162</v>
      </c>
    </row>
    <row r="288" s="1" customFormat="1" ht="16.5" customHeight="1">
      <c r="B288" s="47"/>
      <c r="C288" s="281" t="s">
        <v>461</v>
      </c>
      <c r="D288" s="281" t="s">
        <v>356</v>
      </c>
      <c r="E288" s="282" t="s">
        <v>752</v>
      </c>
      <c r="F288" s="283" t="s">
        <v>753</v>
      </c>
      <c r="G288" s="284" t="s">
        <v>436</v>
      </c>
      <c r="H288" s="285">
        <v>63.945</v>
      </c>
      <c r="I288" s="286"/>
      <c r="J288" s="287">
        <f>ROUND(I288*H288,2)</f>
        <v>0</v>
      </c>
      <c r="K288" s="283" t="s">
        <v>168</v>
      </c>
      <c r="L288" s="288"/>
      <c r="M288" s="289" t="s">
        <v>37</v>
      </c>
      <c r="N288" s="290" t="s">
        <v>51</v>
      </c>
      <c r="O288" s="48"/>
      <c r="P288" s="232">
        <f>O288*H288</f>
        <v>0</v>
      </c>
      <c r="Q288" s="232">
        <v>0.01081</v>
      </c>
      <c r="R288" s="232">
        <f>Q288*H288</f>
        <v>0.69124545000000004</v>
      </c>
      <c r="S288" s="232">
        <v>0</v>
      </c>
      <c r="T288" s="233">
        <f>S288*H288</f>
        <v>0</v>
      </c>
      <c r="AR288" s="24" t="s">
        <v>222</v>
      </c>
      <c r="AT288" s="24" t="s">
        <v>356</v>
      </c>
      <c r="AU288" s="24" t="s">
        <v>90</v>
      </c>
      <c r="AY288" s="24" t="s">
        <v>162</v>
      </c>
      <c r="BE288" s="234">
        <f>IF(N288="základní",J288,0)</f>
        <v>0</v>
      </c>
      <c r="BF288" s="234">
        <f>IF(N288="snížená",J288,0)</f>
        <v>0</v>
      </c>
      <c r="BG288" s="234">
        <f>IF(N288="zákl. přenesená",J288,0)</f>
        <v>0</v>
      </c>
      <c r="BH288" s="234">
        <f>IF(N288="sníž. přenesená",J288,0)</f>
        <v>0</v>
      </c>
      <c r="BI288" s="234">
        <f>IF(N288="nulová",J288,0)</f>
        <v>0</v>
      </c>
      <c r="BJ288" s="24" t="s">
        <v>88</v>
      </c>
      <c r="BK288" s="234">
        <f>ROUND(I288*H288,2)</f>
        <v>0</v>
      </c>
      <c r="BL288" s="24" t="s">
        <v>169</v>
      </c>
      <c r="BM288" s="24" t="s">
        <v>754</v>
      </c>
    </row>
    <row r="289" s="11" customFormat="1">
      <c r="B289" s="238"/>
      <c r="C289" s="239"/>
      <c r="D289" s="235" t="s">
        <v>173</v>
      </c>
      <c r="E289" s="240" t="s">
        <v>37</v>
      </c>
      <c r="F289" s="241" t="s">
        <v>755</v>
      </c>
      <c r="G289" s="239"/>
      <c r="H289" s="242">
        <v>63</v>
      </c>
      <c r="I289" s="243"/>
      <c r="J289" s="239"/>
      <c r="K289" s="239"/>
      <c r="L289" s="244"/>
      <c r="M289" s="245"/>
      <c r="N289" s="246"/>
      <c r="O289" s="246"/>
      <c r="P289" s="246"/>
      <c r="Q289" s="246"/>
      <c r="R289" s="246"/>
      <c r="S289" s="246"/>
      <c r="T289" s="247"/>
      <c r="AT289" s="248" t="s">
        <v>173</v>
      </c>
      <c r="AU289" s="248" t="s">
        <v>90</v>
      </c>
      <c r="AV289" s="11" t="s">
        <v>90</v>
      </c>
      <c r="AW289" s="11" t="s">
        <v>43</v>
      </c>
      <c r="AX289" s="11" t="s">
        <v>88</v>
      </c>
      <c r="AY289" s="248" t="s">
        <v>162</v>
      </c>
    </row>
    <row r="290" s="11" customFormat="1">
      <c r="B290" s="238"/>
      <c r="C290" s="239"/>
      <c r="D290" s="235" t="s">
        <v>173</v>
      </c>
      <c r="E290" s="239"/>
      <c r="F290" s="241" t="s">
        <v>756</v>
      </c>
      <c r="G290" s="239"/>
      <c r="H290" s="242">
        <v>63.945</v>
      </c>
      <c r="I290" s="243"/>
      <c r="J290" s="239"/>
      <c r="K290" s="239"/>
      <c r="L290" s="244"/>
      <c r="M290" s="245"/>
      <c r="N290" s="246"/>
      <c r="O290" s="246"/>
      <c r="P290" s="246"/>
      <c r="Q290" s="246"/>
      <c r="R290" s="246"/>
      <c r="S290" s="246"/>
      <c r="T290" s="247"/>
      <c r="AT290" s="248" t="s">
        <v>173</v>
      </c>
      <c r="AU290" s="248" t="s">
        <v>90</v>
      </c>
      <c r="AV290" s="11" t="s">
        <v>90</v>
      </c>
      <c r="AW290" s="11" t="s">
        <v>6</v>
      </c>
      <c r="AX290" s="11" t="s">
        <v>88</v>
      </c>
      <c r="AY290" s="248" t="s">
        <v>162</v>
      </c>
    </row>
    <row r="291" s="1" customFormat="1" ht="25.5" customHeight="1">
      <c r="B291" s="47"/>
      <c r="C291" s="223" t="s">
        <v>466</v>
      </c>
      <c r="D291" s="223" t="s">
        <v>164</v>
      </c>
      <c r="E291" s="224" t="s">
        <v>757</v>
      </c>
      <c r="F291" s="225" t="s">
        <v>758</v>
      </c>
      <c r="G291" s="226" t="s">
        <v>436</v>
      </c>
      <c r="H291" s="227">
        <v>27</v>
      </c>
      <c r="I291" s="228"/>
      <c r="J291" s="229">
        <f>ROUND(I291*H291,2)</f>
        <v>0</v>
      </c>
      <c r="K291" s="225" t="s">
        <v>168</v>
      </c>
      <c r="L291" s="73"/>
      <c r="M291" s="230" t="s">
        <v>37</v>
      </c>
      <c r="N291" s="231" t="s">
        <v>51</v>
      </c>
      <c r="O291" s="48"/>
      <c r="P291" s="232">
        <f>O291*H291</f>
        <v>0</v>
      </c>
      <c r="Q291" s="232">
        <v>0</v>
      </c>
      <c r="R291" s="232">
        <f>Q291*H291</f>
        <v>0</v>
      </c>
      <c r="S291" s="232">
        <v>0</v>
      </c>
      <c r="T291" s="233">
        <f>S291*H291</f>
        <v>0</v>
      </c>
      <c r="AR291" s="24" t="s">
        <v>169</v>
      </c>
      <c r="AT291" s="24" t="s">
        <v>164</v>
      </c>
      <c r="AU291" s="24" t="s">
        <v>90</v>
      </c>
      <c r="AY291" s="24" t="s">
        <v>162</v>
      </c>
      <c r="BE291" s="234">
        <f>IF(N291="základní",J291,0)</f>
        <v>0</v>
      </c>
      <c r="BF291" s="234">
        <f>IF(N291="snížená",J291,0)</f>
        <v>0</v>
      </c>
      <c r="BG291" s="234">
        <f>IF(N291="zákl. přenesená",J291,0)</f>
        <v>0</v>
      </c>
      <c r="BH291" s="234">
        <f>IF(N291="sníž. přenesená",J291,0)</f>
        <v>0</v>
      </c>
      <c r="BI291" s="234">
        <f>IF(N291="nulová",J291,0)</f>
        <v>0</v>
      </c>
      <c r="BJ291" s="24" t="s">
        <v>88</v>
      </c>
      <c r="BK291" s="234">
        <f>ROUND(I291*H291,2)</f>
        <v>0</v>
      </c>
      <c r="BL291" s="24" t="s">
        <v>169</v>
      </c>
      <c r="BM291" s="24" t="s">
        <v>759</v>
      </c>
    </row>
    <row r="292" s="1" customFormat="1">
      <c r="B292" s="47"/>
      <c r="C292" s="75"/>
      <c r="D292" s="235" t="s">
        <v>171</v>
      </c>
      <c r="E292" s="75"/>
      <c r="F292" s="236" t="s">
        <v>485</v>
      </c>
      <c r="G292" s="75"/>
      <c r="H292" s="75"/>
      <c r="I292" s="193"/>
      <c r="J292" s="75"/>
      <c r="K292" s="75"/>
      <c r="L292" s="73"/>
      <c r="M292" s="237"/>
      <c r="N292" s="48"/>
      <c r="O292" s="48"/>
      <c r="P292" s="48"/>
      <c r="Q292" s="48"/>
      <c r="R292" s="48"/>
      <c r="S292" s="48"/>
      <c r="T292" s="96"/>
      <c r="AT292" s="24" t="s">
        <v>171</v>
      </c>
      <c r="AU292" s="24" t="s">
        <v>90</v>
      </c>
    </row>
    <row r="293" s="11" customFormat="1">
      <c r="B293" s="238"/>
      <c r="C293" s="239"/>
      <c r="D293" s="235" t="s">
        <v>173</v>
      </c>
      <c r="E293" s="240" t="s">
        <v>37</v>
      </c>
      <c r="F293" s="241" t="s">
        <v>355</v>
      </c>
      <c r="G293" s="239"/>
      <c r="H293" s="242">
        <v>27</v>
      </c>
      <c r="I293" s="243"/>
      <c r="J293" s="239"/>
      <c r="K293" s="239"/>
      <c r="L293" s="244"/>
      <c r="M293" s="245"/>
      <c r="N293" s="246"/>
      <c r="O293" s="246"/>
      <c r="P293" s="246"/>
      <c r="Q293" s="246"/>
      <c r="R293" s="246"/>
      <c r="S293" s="246"/>
      <c r="T293" s="247"/>
      <c r="AT293" s="248" t="s">
        <v>173</v>
      </c>
      <c r="AU293" s="248" t="s">
        <v>90</v>
      </c>
      <c r="AV293" s="11" t="s">
        <v>90</v>
      </c>
      <c r="AW293" s="11" t="s">
        <v>43</v>
      </c>
      <c r="AX293" s="11" t="s">
        <v>88</v>
      </c>
      <c r="AY293" s="248" t="s">
        <v>162</v>
      </c>
    </row>
    <row r="294" s="1" customFormat="1" ht="16.5" customHeight="1">
      <c r="B294" s="47"/>
      <c r="C294" s="281" t="s">
        <v>475</v>
      </c>
      <c r="D294" s="281" t="s">
        <v>356</v>
      </c>
      <c r="E294" s="282" t="s">
        <v>760</v>
      </c>
      <c r="F294" s="283" t="s">
        <v>761</v>
      </c>
      <c r="G294" s="284" t="s">
        <v>436</v>
      </c>
      <c r="H294" s="285">
        <v>27.27</v>
      </c>
      <c r="I294" s="286"/>
      <c r="J294" s="287">
        <f>ROUND(I294*H294,2)</f>
        <v>0</v>
      </c>
      <c r="K294" s="283" t="s">
        <v>168</v>
      </c>
      <c r="L294" s="288"/>
      <c r="M294" s="289" t="s">
        <v>37</v>
      </c>
      <c r="N294" s="290" t="s">
        <v>51</v>
      </c>
      <c r="O294" s="48"/>
      <c r="P294" s="232">
        <f>O294*H294</f>
        <v>0</v>
      </c>
      <c r="Q294" s="232">
        <v>0.00080000000000000004</v>
      </c>
      <c r="R294" s="232">
        <f>Q294*H294</f>
        <v>0.021816000000000002</v>
      </c>
      <c r="S294" s="232">
        <v>0</v>
      </c>
      <c r="T294" s="233">
        <f>S294*H294</f>
        <v>0</v>
      </c>
      <c r="AR294" s="24" t="s">
        <v>222</v>
      </c>
      <c r="AT294" s="24" t="s">
        <v>356</v>
      </c>
      <c r="AU294" s="24" t="s">
        <v>90</v>
      </c>
      <c r="AY294" s="24" t="s">
        <v>162</v>
      </c>
      <c r="BE294" s="234">
        <f>IF(N294="základní",J294,0)</f>
        <v>0</v>
      </c>
      <c r="BF294" s="234">
        <f>IF(N294="snížená",J294,0)</f>
        <v>0</v>
      </c>
      <c r="BG294" s="234">
        <f>IF(N294="zákl. přenesená",J294,0)</f>
        <v>0</v>
      </c>
      <c r="BH294" s="234">
        <f>IF(N294="sníž. přenesená",J294,0)</f>
        <v>0</v>
      </c>
      <c r="BI294" s="234">
        <f>IF(N294="nulová",J294,0)</f>
        <v>0</v>
      </c>
      <c r="BJ294" s="24" t="s">
        <v>88</v>
      </c>
      <c r="BK294" s="234">
        <f>ROUND(I294*H294,2)</f>
        <v>0</v>
      </c>
      <c r="BL294" s="24" t="s">
        <v>169</v>
      </c>
      <c r="BM294" s="24" t="s">
        <v>762</v>
      </c>
    </row>
    <row r="295" s="11" customFormat="1">
      <c r="B295" s="238"/>
      <c r="C295" s="239"/>
      <c r="D295" s="235" t="s">
        <v>173</v>
      </c>
      <c r="E295" s="239"/>
      <c r="F295" s="241" t="s">
        <v>763</v>
      </c>
      <c r="G295" s="239"/>
      <c r="H295" s="242">
        <v>27.27</v>
      </c>
      <c r="I295" s="243"/>
      <c r="J295" s="239"/>
      <c r="K295" s="239"/>
      <c r="L295" s="244"/>
      <c r="M295" s="245"/>
      <c r="N295" s="246"/>
      <c r="O295" s="246"/>
      <c r="P295" s="246"/>
      <c r="Q295" s="246"/>
      <c r="R295" s="246"/>
      <c r="S295" s="246"/>
      <c r="T295" s="247"/>
      <c r="AT295" s="248" t="s">
        <v>173</v>
      </c>
      <c r="AU295" s="248" t="s">
        <v>90</v>
      </c>
      <c r="AV295" s="11" t="s">
        <v>90</v>
      </c>
      <c r="AW295" s="11" t="s">
        <v>6</v>
      </c>
      <c r="AX295" s="11" t="s">
        <v>88</v>
      </c>
      <c r="AY295" s="248" t="s">
        <v>162</v>
      </c>
    </row>
    <row r="296" s="1" customFormat="1" ht="25.5" customHeight="1">
      <c r="B296" s="47"/>
      <c r="C296" s="223" t="s">
        <v>481</v>
      </c>
      <c r="D296" s="223" t="s">
        <v>164</v>
      </c>
      <c r="E296" s="224" t="s">
        <v>764</v>
      </c>
      <c r="F296" s="225" t="s">
        <v>765</v>
      </c>
      <c r="G296" s="226" t="s">
        <v>436</v>
      </c>
      <c r="H296" s="227">
        <v>27</v>
      </c>
      <c r="I296" s="228"/>
      <c r="J296" s="229">
        <f>ROUND(I296*H296,2)</f>
        <v>0</v>
      </c>
      <c r="K296" s="225" t="s">
        <v>168</v>
      </c>
      <c r="L296" s="73"/>
      <c r="M296" s="230" t="s">
        <v>37</v>
      </c>
      <c r="N296" s="231" t="s">
        <v>51</v>
      </c>
      <c r="O296" s="48"/>
      <c r="P296" s="232">
        <f>O296*H296</f>
        <v>0</v>
      </c>
      <c r="Q296" s="232">
        <v>0</v>
      </c>
      <c r="R296" s="232">
        <f>Q296*H296</f>
        <v>0</v>
      </c>
      <c r="S296" s="232">
        <v>0</v>
      </c>
      <c r="T296" s="233">
        <f>S296*H296</f>
        <v>0</v>
      </c>
      <c r="AR296" s="24" t="s">
        <v>169</v>
      </c>
      <c r="AT296" s="24" t="s">
        <v>164</v>
      </c>
      <c r="AU296" s="24" t="s">
        <v>90</v>
      </c>
      <c r="AY296" s="24" t="s">
        <v>162</v>
      </c>
      <c r="BE296" s="234">
        <f>IF(N296="základní",J296,0)</f>
        <v>0</v>
      </c>
      <c r="BF296" s="234">
        <f>IF(N296="snížená",J296,0)</f>
        <v>0</v>
      </c>
      <c r="BG296" s="234">
        <f>IF(N296="zákl. přenesená",J296,0)</f>
        <v>0</v>
      </c>
      <c r="BH296" s="234">
        <f>IF(N296="sníž. přenesená",J296,0)</f>
        <v>0</v>
      </c>
      <c r="BI296" s="234">
        <f>IF(N296="nulová",J296,0)</f>
        <v>0</v>
      </c>
      <c r="BJ296" s="24" t="s">
        <v>88</v>
      </c>
      <c r="BK296" s="234">
        <f>ROUND(I296*H296,2)</f>
        <v>0</v>
      </c>
      <c r="BL296" s="24" t="s">
        <v>169</v>
      </c>
      <c r="BM296" s="24" t="s">
        <v>766</v>
      </c>
    </row>
    <row r="297" s="1" customFormat="1">
      <c r="B297" s="47"/>
      <c r="C297" s="75"/>
      <c r="D297" s="235" t="s">
        <v>171</v>
      </c>
      <c r="E297" s="75"/>
      <c r="F297" s="236" t="s">
        <v>485</v>
      </c>
      <c r="G297" s="75"/>
      <c r="H297" s="75"/>
      <c r="I297" s="193"/>
      <c r="J297" s="75"/>
      <c r="K297" s="75"/>
      <c r="L297" s="73"/>
      <c r="M297" s="237"/>
      <c r="N297" s="48"/>
      <c r="O297" s="48"/>
      <c r="P297" s="48"/>
      <c r="Q297" s="48"/>
      <c r="R297" s="48"/>
      <c r="S297" s="48"/>
      <c r="T297" s="96"/>
      <c r="AT297" s="24" t="s">
        <v>171</v>
      </c>
      <c r="AU297" s="24" t="s">
        <v>90</v>
      </c>
    </row>
    <row r="298" s="13" customFormat="1">
      <c r="B298" s="260"/>
      <c r="C298" s="261"/>
      <c r="D298" s="235" t="s">
        <v>173</v>
      </c>
      <c r="E298" s="262" t="s">
        <v>37</v>
      </c>
      <c r="F298" s="263" t="s">
        <v>767</v>
      </c>
      <c r="G298" s="261"/>
      <c r="H298" s="262" t="s">
        <v>37</v>
      </c>
      <c r="I298" s="264"/>
      <c r="J298" s="261"/>
      <c r="K298" s="261"/>
      <c r="L298" s="265"/>
      <c r="M298" s="266"/>
      <c r="N298" s="267"/>
      <c r="O298" s="267"/>
      <c r="P298" s="267"/>
      <c r="Q298" s="267"/>
      <c r="R298" s="267"/>
      <c r="S298" s="267"/>
      <c r="T298" s="268"/>
      <c r="AT298" s="269" t="s">
        <v>173</v>
      </c>
      <c r="AU298" s="269" t="s">
        <v>90</v>
      </c>
      <c r="AV298" s="13" t="s">
        <v>88</v>
      </c>
      <c r="AW298" s="13" t="s">
        <v>43</v>
      </c>
      <c r="AX298" s="13" t="s">
        <v>80</v>
      </c>
      <c r="AY298" s="269" t="s">
        <v>162</v>
      </c>
    </row>
    <row r="299" s="11" customFormat="1">
      <c r="B299" s="238"/>
      <c r="C299" s="239"/>
      <c r="D299" s="235" t="s">
        <v>173</v>
      </c>
      <c r="E299" s="240" t="s">
        <v>37</v>
      </c>
      <c r="F299" s="241" t="s">
        <v>355</v>
      </c>
      <c r="G299" s="239"/>
      <c r="H299" s="242">
        <v>27</v>
      </c>
      <c r="I299" s="243"/>
      <c r="J299" s="239"/>
      <c r="K299" s="239"/>
      <c r="L299" s="244"/>
      <c r="M299" s="245"/>
      <c r="N299" s="246"/>
      <c r="O299" s="246"/>
      <c r="P299" s="246"/>
      <c r="Q299" s="246"/>
      <c r="R299" s="246"/>
      <c r="S299" s="246"/>
      <c r="T299" s="247"/>
      <c r="AT299" s="248" t="s">
        <v>173</v>
      </c>
      <c r="AU299" s="248" t="s">
        <v>90</v>
      </c>
      <c r="AV299" s="11" t="s">
        <v>90</v>
      </c>
      <c r="AW299" s="11" t="s">
        <v>43</v>
      </c>
      <c r="AX299" s="11" t="s">
        <v>88</v>
      </c>
      <c r="AY299" s="248" t="s">
        <v>162</v>
      </c>
    </row>
    <row r="300" s="1" customFormat="1" ht="16.5" customHeight="1">
      <c r="B300" s="47"/>
      <c r="C300" s="281" t="s">
        <v>486</v>
      </c>
      <c r="D300" s="281" t="s">
        <v>356</v>
      </c>
      <c r="E300" s="282" t="s">
        <v>768</v>
      </c>
      <c r="F300" s="283" t="s">
        <v>769</v>
      </c>
      <c r="G300" s="284" t="s">
        <v>436</v>
      </c>
      <c r="H300" s="285">
        <v>27.27</v>
      </c>
      <c r="I300" s="286"/>
      <c r="J300" s="287">
        <f>ROUND(I300*H300,2)</f>
        <v>0</v>
      </c>
      <c r="K300" s="283" t="s">
        <v>168</v>
      </c>
      <c r="L300" s="288"/>
      <c r="M300" s="289" t="s">
        <v>37</v>
      </c>
      <c r="N300" s="290" t="s">
        <v>51</v>
      </c>
      <c r="O300" s="48"/>
      <c r="P300" s="232">
        <f>O300*H300</f>
        <v>0</v>
      </c>
      <c r="Q300" s="232">
        <v>0.00080000000000000004</v>
      </c>
      <c r="R300" s="232">
        <f>Q300*H300</f>
        <v>0.021816000000000002</v>
      </c>
      <c r="S300" s="232">
        <v>0</v>
      </c>
      <c r="T300" s="233">
        <f>S300*H300</f>
        <v>0</v>
      </c>
      <c r="AR300" s="24" t="s">
        <v>222</v>
      </c>
      <c r="AT300" s="24" t="s">
        <v>356</v>
      </c>
      <c r="AU300" s="24" t="s">
        <v>90</v>
      </c>
      <c r="AY300" s="24" t="s">
        <v>162</v>
      </c>
      <c r="BE300" s="234">
        <f>IF(N300="základní",J300,0)</f>
        <v>0</v>
      </c>
      <c r="BF300" s="234">
        <f>IF(N300="snížená",J300,0)</f>
        <v>0</v>
      </c>
      <c r="BG300" s="234">
        <f>IF(N300="zákl. přenesená",J300,0)</f>
        <v>0</v>
      </c>
      <c r="BH300" s="234">
        <f>IF(N300="sníž. přenesená",J300,0)</f>
        <v>0</v>
      </c>
      <c r="BI300" s="234">
        <f>IF(N300="nulová",J300,0)</f>
        <v>0</v>
      </c>
      <c r="BJ300" s="24" t="s">
        <v>88</v>
      </c>
      <c r="BK300" s="234">
        <f>ROUND(I300*H300,2)</f>
        <v>0</v>
      </c>
      <c r="BL300" s="24" t="s">
        <v>169</v>
      </c>
      <c r="BM300" s="24" t="s">
        <v>770</v>
      </c>
    </row>
    <row r="301" s="11" customFormat="1">
      <c r="B301" s="238"/>
      <c r="C301" s="239"/>
      <c r="D301" s="235" t="s">
        <v>173</v>
      </c>
      <c r="E301" s="239"/>
      <c r="F301" s="241" t="s">
        <v>763</v>
      </c>
      <c r="G301" s="239"/>
      <c r="H301" s="242">
        <v>27.27</v>
      </c>
      <c r="I301" s="243"/>
      <c r="J301" s="239"/>
      <c r="K301" s="239"/>
      <c r="L301" s="244"/>
      <c r="M301" s="245"/>
      <c r="N301" s="246"/>
      <c r="O301" s="246"/>
      <c r="P301" s="246"/>
      <c r="Q301" s="246"/>
      <c r="R301" s="246"/>
      <c r="S301" s="246"/>
      <c r="T301" s="247"/>
      <c r="AT301" s="248" t="s">
        <v>173</v>
      </c>
      <c r="AU301" s="248" t="s">
        <v>90</v>
      </c>
      <c r="AV301" s="11" t="s">
        <v>90</v>
      </c>
      <c r="AW301" s="11" t="s">
        <v>6</v>
      </c>
      <c r="AX301" s="11" t="s">
        <v>88</v>
      </c>
      <c r="AY301" s="248" t="s">
        <v>162</v>
      </c>
    </row>
    <row r="302" s="1" customFormat="1" ht="25.5" customHeight="1">
      <c r="B302" s="47"/>
      <c r="C302" s="223" t="s">
        <v>491</v>
      </c>
      <c r="D302" s="223" t="s">
        <v>164</v>
      </c>
      <c r="E302" s="224" t="s">
        <v>771</v>
      </c>
      <c r="F302" s="225" t="s">
        <v>772</v>
      </c>
      <c r="G302" s="226" t="s">
        <v>436</v>
      </c>
      <c r="H302" s="227">
        <v>27</v>
      </c>
      <c r="I302" s="228"/>
      <c r="J302" s="229">
        <f>ROUND(I302*H302,2)</f>
        <v>0</v>
      </c>
      <c r="K302" s="225" t="s">
        <v>168</v>
      </c>
      <c r="L302" s="73"/>
      <c r="M302" s="230" t="s">
        <v>37</v>
      </c>
      <c r="N302" s="231" t="s">
        <v>51</v>
      </c>
      <c r="O302" s="48"/>
      <c r="P302" s="232">
        <f>O302*H302</f>
        <v>0</v>
      </c>
      <c r="Q302" s="232">
        <v>1.0000000000000001E-05</v>
      </c>
      <c r="R302" s="232">
        <f>Q302*H302</f>
        <v>0.00027</v>
      </c>
      <c r="S302" s="232">
        <v>0</v>
      </c>
      <c r="T302" s="233">
        <f>S302*H302</f>
        <v>0</v>
      </c>
      <c r="AR302" s="24" t="s">
        <v>169</v>
      </c>
      <c r="AT302" s="24" t="s">
        <v>164</v>
      </c>
      <c r="AU302" s="24" t="s">
        <v>90</v>
      </c>
      <c r="AY302" s="24" t="s">
        <v>162</v>
      </c>
      <c r="BE302" s="234">
        <f>IF(N302="základní",J302,0)</f>
        <v>0</v>
      </c>
      <c r="BF302" s="234">
        <f>IF(N302="snížená",J302,0)</f>
        <v>0</v>
      </c>
      <c r="BG302" s="234">
        <f>IF(N302="zákl. přenesená",J302,0)</f>
        <v>0</v>
      </c>
      <c r="BH302" s="234">
        <f>IF(N302="sníž. přenesená",J302,0)</f>
        <v>0</v>
      </c>
      <c r="BI302" s="234">
        <f>IF(N302="nulová",J302,0)</f>
        <v>0</v>
      </c>
      <c r="BJ302" s="24" t="s">
        <v>88</v>
      </c>
      <c r="BK302" s="234">
        <f>ROUND(I302*H302,2)</f>
        <v>0</v>
      </c>
      <c r="BL302" s="24" t="s">
        <v>169</v>
      </c>
      <c r="BM302" s="24" t="s">
        <v>773</v>
      </c>
    </row>
    <row r="303" s="1" customFormat="1">
      <c r="B303" s="47"/>
      <c r="C303" s="75"/>
      <c r="D303" s="235" t="s">
        <v>171</v>
      </c>
      <c r="E303" s="75"/>
      <c r="F303" s="236" t="s">
        <v>774</v>
      </c>
      <c r="G303" s="75"/>
      <c r="H303" s="75"/>
      <c r="I303" s="193"/>
      <c r="J303" s="75"/>
      <c r="K303" s="75"/>
      <c r="L303" s="73"/>
      <c r="M303" s="237"/>
      <c r="N303" s="48"/>
      <c r="O303" s="48"/>
      <c r="P303" s="48"/>
      <c r="Q303" s="48"/>
      <c r="R303" s="48"/>
      <c r="S303" s="48"/>
      <c r="T303" s="96"/>
      <c r="AT303" s="24" t="s">
        <v>171</v>
      </c>
      <c r="AU303" s="24" t="s">
        <v>90</v>
      </c>
    </row>
    <row r="304" s="11" customFormat="1">
      <c r="B304" s="238"/>
      <c r="C304" s="239"/>
      <c r="D304" s="235" t="s">
        <v>173</v>
      </c>
      <c r="E304" s="240" t="s">
        <v>37</v>
      </c>
      <c r="F304" s="241" t="s">
        <v>355</v>
      </c>
      <c r="G304" s="239"/>
      <c r="H304" s="242">
        <v>27</v>
      </c>
      <c r="I304" s="243"/>
      <c r="J304" s="239"/>
      <c r="K304" s="239"/>
      <c r="L304" s="244"/>
      <c r="M304" s="245"/>
      <c r="N304" s="246"/>
      <c r="O304" s="246"/>
      <c r="P304" s="246"/>
      <c r="Q304" s="246"/>
      <c r="R304" s="246"/>
      <c r="S304" s="246"/>
      <c r="T304" s="247"/>
      <c r="AT304" s="248" t="s">
        <v>173</v>
      </c>
      <c r="AU304" s="248" t="s">
        <v>90</v>
      </c>
      <c r="AV304" s="11" t="s">
        <v>90</v>
      </c>
      <c r="AW304" s="11" t="s">
        <v>43</v>
      </c>
      <c r="AX304" s="11" t="s">
        <v>88</v>
      </c>
      <c r="AY304" s="248" t="s">
        <v>162</v>
      </c>
    </row>
    <row r="305" s="1" customFormat="1" ht="16.5" customHeight="1">
      <c r="B305" s="47"/>
      <c r="C305" s="223" t="s">
        <v>499</v>
      </c>
      <c r="D305" s="223" t="s">
        <v>164</v>
      </c>
      <c r="E305" s="224" t="s">
        <v>775</v>
      </c>
      <c r="F305" s="225" t="s">
        <v>776</v>
      </c>
      <c r="G305" s="226" t="s">
        <v>494</v>
      </c>
      <c r="H305" s="227">
        <v>27</v>
      </c>
      <c r="I305" s="228"/>
      <c r="J305" s="229">
        <f>ROUND(I305*H305,2)</f>
        <v>0</v>
      </c>
      <c r="K305" s="225" t="s">
        <v>168</v>
      </c>
      <c r="L305" s="73"/>
      <c r="M305" s="230" t="s">
        <v>37</v>
      </c>
      <c r="N305" s="231" t="s">
        <v>51</v>
      </c>
      <c r="O305" s="48"/>
      <c r="P305" s="232">
        <f>O305*H305</f>
        <v>0</v>
      </c>
      <c r="Q305" s="232">
        <v>0.00018000000000000001</v>
      </c>
      <c r="R305" s="232">
        <f>Q305*H305</f>
        <v>0.0048600000000000006</v>
      </c>
      <c r="S305" s="232">
        <v>0</v>
      </c>
      <c r="T305" s="233">
        <f>S305*H305</f>
        <v>0</v>
      </c>
      <c r="AR305" s="24" t="s">
        <v>169</v>
      </c>
      <c r="AT305" s="24" t="s">
        <v>164</v>
      </c>
      <c r="AU305" s="24" t="s">
        <v>90</v>
      </c>
      <c r="AY305" s="24" t="s">
        <v>162</v>
      </c>
      <c r="BE305" s="234">
        <f>IF(N305="základní",J305,0)</f>
        <v>0</v>
      </c>
      <c r="BF305" s="234">
        <f>IF(N305="snížená",J305,0)</f>
        <v>0</v>
      </c>
      <c r="BG305" s="234">
        <f>IF(N305="zákl. přenesená",J305,0)</f>
        <v>0</v>
      </c>
      <c r="BH305" s="234">
        <f>IF(N305="sníž. přenesená",J305,0)</f>
        <v>0</v>
      </c>
      <c r="BI305" s="234">
        <f>IF(N305="nulová",J305,0)</f>
        <v>0</v>
      </c>
      <c r="BJ305" s="24" t="s">
        <v>88</v>
      </c>
      <c r="BK305" s="234">
        <f>ROUND(I305*H305,2)</f>
        <v>0</v>
      </c>
      <c r="BL305" s="24" t="s">
        <v>169</v>
      </c>
      <c r="BM305" s="24" t="s">
        <v>777</v>
      </c>
    </row>
    <row r="306" s="1" customFormat="1">
      <c r="B306" s="47"/>
      <c r="C306" s="75"/>
      <c r="D306" s="235" t="s">
        <v>171</v>
      </c>
      <c r="E306" s="75"/>
      <c r="F306" s="236" t="s">
        <v>496</v>
      </c>
      <c r="G306" s="75"/>
      <c r="H306" s="75"/>
      <c r="I306" s="193"/>
      <c r="J306" s="75"/>
      <c r="K306" s="75"/>
      <c r="L306" s="73"/>
      <c r="M306" s="237"/>
      <c r="N306" s="48"/>
      <c r="O306" s="48"/>
      <c r="P306" s="48"/>
      <c r="Q306" s="48"/>
      <c r="R306" s="48"/>
      <c r="S306" s="48"/>
      <c r="T306" s="96"/>
      <c r="AT306" s="24" t="s">
        <v>171</v>
      </c>
      <c r="AU306" s="24" t="s">
        <v>90</v>
      </c>
    </row>
    <row r="307" s="11" customFormat="1">
      <c r="B307" s="238"/>
      <c r="C307" s="239"/>
      <c r="D307" s="235" t="s">
        <v>173</v>
      </c>
      <c r="E307" s="240" t="s">
        <v>37</v>
      </c>
      <c r="F307" s="241" t="s">
        <v>355</v>
      </c>
      <c r="G307" s="239"/>
      <c r="H307" s="242">
        <v>27</v>
      </c>
      <c r="I307" s="243"/>
      <c r="J307" s="239"/>
      <c r="K307" s="239"/>
      <c r="L307" s="244"/>
      <c r="M307" s="245"/>
      <c r="N307" s="246"/>
      <c r="O307" s="246"/>
      <c r="P307" s="246"/>
      <c r="Q307" s="246"/>
      <c r="R307" s="246"/>
      <c r="S307" s="246"/>
      <c r="T307" s="247"/>
      <c r="AT307" s="248" t="s">
        <v>173</v>
      </c>
      <c r="AU307" s="248" t="s">
        <v>90</v>
      </c>
      <c r="AV307" s="11" t="s">
        <v>90</v>
      </c>
      <c r="AW307" s="11" t="s">
        <v>43</v>
      </c>
      <c r="AX307" s="11" t="s">
        <v>88</v>
      </c>
      <c r="AY307" s="248" t="s">
        <v>162</v>
      </c>
    </row>
    <row r="308" s="1" customFormat="1" ht="38.25" customHeight="1">
      <c r="B308" s="47"/>
      <c r="C308" s="223" t="s">
        <v>504</v>
      </c>
      <c r="D308" s="223" t="s">
        <v>164</v>
      </c>
      <c r="E308" s="224" t="s">
        <v>778</v>
      </c>
      <c r="F308" s="225" t="s">
        <v>779</v>
      </c>
      <c r="G308" s="226" t="s">
        <v>436</v>
      </c>
      <c r="H308" s="227">
        <v>27</v>
      </c>
      <c r="I308" s="228"/>
      <c r="J308" s="229">
        <f>ROUND(I308*H308,2)</f>
        <v>0</v>
      </c>
      <c r="K308" s="225" t="s">
        <v>168</v>
      </c>
      <c r="L308" s="73"/>
      <c r="M308" s="230" t="s">
        <v>37</v>
      </c>
      <c r="N308" s="231" t="s">
        <v>51</v>
      </c>
      <c r="O308" s="48"/>
      <c r="P308" s="232">
        <f>O308*H308</f>
        <v>0</v>
      </c>
      <c r="Q308" s="232">
        <v>0.064049999999999996</v>
      </c>
      <c r="R308" s="232">
        <f>Q308*H308</f>
        <v>1.7293499999999999</v>
      </c>
      <c r="S308" s="232">
        <v>0</v>
      </c>
      <c r="T308" s="233">
        <f>S308*H308</f>
        <v>0</v>
      </c>
      <c r="AR308" s="24" t="s">
        <v>169</v>
      </c>
      <c r="AT308" s="24" t="s">
        <v>164</v>
      </c>
      <c r="AU308" s="24" t="s">
        <v>90</v>
      </c>
      <c r="AY308" s="24" t="s">
        <v>162</v>
      </c>
      <c r="BE308" s="234">
        <f>IF(N308="základní",J308,0)</f>
        <v>0</v>
      </c>
      <c r="BF308" s="234">
        <f>IF(N308="snížená",J308,0)</f>
        <v>0</v>
      </c>
      <c r="BG308" s="234">
        <f>IF(N308="zákl. přenesená",J308,0)</f>
        <v>0</v>
      </c>
      <c r="BH308" s="234">
        <f>IF(N308="sníž. přenesená",J308,0)</f>
        <v>0</v>
      </c>
      <c r="BI308" s="234">
        <f>IF(N308="nulová",J308,0)</f>
        <v>0</v>
      </c>
      <c r="BJ308" s="24" t="s">
        <v>88</v>
      </c>
      <c r="BK308" s="234">
        <f>ROUND(I308*H308,2)</f>
        <v>0</v>
      </c>
      <c r="BL308" s="24" t="s">
        <v>169</v>
      </c>
      <c r="BM308" s="24" t="s">
        <v>780</v>
      </c>
    </row>
    <row r="309" s="1" customFormat="1">
      <c r="B309" s="47"/>
      <c r="C309" s="75"/>
      <c r="D309" s="235" t="s">
        <v>171</v>
      </c>
      <c r="E309" s="75"/>
      <c r="F309" s="236" t="s">
        <v>781</v>
      </c>
      <c r="G309" s="75"/>
      <c r="H309" s="75"/>
      <c r="I309" s="193"/>
      <c r="J309" s="75"/>
      <c r="K309" s="75"/>
      <c r="L309" s="73"/>
      <c r="M309" s="237"/>
      <c r="N309" s="48"/>
      <c r="O309" s="48"/>
      <c r="P309" s="48"/>
      <c r="Q309" s="48"/>
      <c r="R309" s="48"/>
      <c r="S309" s="48"/>
      <c r="T309" s="96"/>
      <c r="AT309" s="24" t="s">
        <v>171</v>
      </c>
      <c r="AU309" s="24" t="s">
        <v>90</v>
      </c>
    </row>
    <row r="310" s="11" customFormat="1">
      <c r="B310" s="238"/>
      <c r="C310" s="239"/>
      <c r="D310" s="235" t="s">
        <v>173</v>
      </c>
      <c r="E310" s="240" t="s">
        <v>37</v>
      </c>
      <c r="F310" s="241" t="s">
        <v>355</v>
      </c>
      <c r="G310" s="239"/>
      <c r="H310" s="242">
        <v>27</v>
      </c>
      <c r="I310" s="243"/>
      <c r="J310" s="239"/>
      <c r="K310" s="239"/>
      <c r="L310" s="244"/>
      <c r="M310" s="245"/>
      <c r="N310" s="246"/>
      <c r="O310" s="246"/>
      <c r="P310" s="246"/>
      <c r="Q310" s="246"/>
      <c r="R310" s="246"/>
      <c r="S310" s="246"/>
      <c r="T310" s="247"/>
      <c r="AT310" s="248" t="s">
        <v>173</v>
      </c>
      <c r="AU310" s="248" t="s">
        <v>90</v>
      </c>
      <c r="AV310" s="11" t="s">
        <v>90</v>
      </c>
      <c r="AW310" s="11" t="s">
        <v>43</v>
      </c>
      <c r="AX310" s="11" t="s">
        <v>88</v>
      </c>
      <c r="AY310" s="248" t="s">
        <v>162</v>
      </c>
    </row>
    <row r="311" s="1" customFormat="1" ht="25.5" customHeight="1">
      <c r="B311" s="47"/>
      <c r="C311" s="223" t="s">
        <v>509</v>
      </c>
      <c r="D311" s="223" t="s">
        <v>164</v>
      </c>
      <c r="E311" s="224" t="s">
        <v>782</v>
      </c>
      <c r="F311" s="225" t="s">
        <v>783</v>
      </c>
      <c r="G311" s="226" t="s">
        <v>436</v>
      </c>
      <c r="H311" s="227">
        <v>27</v>
      </c>
      <c r="I311" s="228"/>
      <c r="J311" s="229">
        <f>ROUND(I311*H311,2)</f>
        <v>0</v>
      </c>
      <c r="K311" s="225" t="s">
        <v>168</v>
      </c>
      <c r="L311" s="73"/>
      <c r="M311" s="230" t="s">
        <v>37</v>
      </c>
      <c r="N311" s="231" t="s">
        <v>51</v>
      </c>
      <c r="O311" s="48"/>
      <c r="P311" s="232">
        <f>O311*H311</f>
        <v>0</v>
      </c>
      <c r="Q311" s="232">
        <v>0.00396</v>
      </c>
      <c r="R311" s="232">
        <f>Q311*H311</f>
        <v>0.10692</v>
      </c>
      <c r="S311" s="232">
        <v>0</v>
      </c>
      <c r="T311" s="233">
        <f>S311*H311</f>
        <v>0</v>
      </c>
      <c r="AR311" s="24" t="s">
        <v>169</v>
      </c>
      <c r="AT311" s="24" t="s">
        <v>164</v>
      </c>
      <c r="AU311" s="24" t="s">
        <v>90</v>
      </c>
      <c r="AY311" s="24" t="s">
        <v>162</v>
      </c>
      <c r="BE311" s="234">
        <f>IF(N311="základní",J311,0)</f>
        <v>0</v>
      </c>
      <c r="BF311" s="234">
        <f>IF(N311="snížená",J311,0)</f>
        <v>0</v>
      </c>
      <c r="BG311" s="234">
        <f>IF(N311="zákl. přenesená",J311,0)</f>
        <v>0</v>
      </c>
      <c r="BH311" s="234">
        <f>IF(N311="sníž. přenesená",J311,0)</f>
        <v>0</v>
      </c>
      <c r="BI311" s="234">
        <f>IF(N311="nulová",J311,0)</f>
        <v>0</v>
      </c>
      <c r="BJ311" s="24" t="s">
        <v>88</v>
      </c>
      <c r="BK311" s="234">
        <f>ROUND(I311*H311,2)</f>
        <v>0</v>
      </c>
      <c r="BL311" s="24" t="s">
        <v>169</v>
      </c>
      <c r="BM311" s="24" t="s">
        <v>784</v>
      </c>
    </row>
    <row r="312" s="1" customFormat="1">
      <c r="B312" s="47"/>
      <c r="C312" s="75"/>
      <c r="D312" s="235" t="s">
        <v>171</v>
      </c>
      <c r="E312" s="75"/>
      <c r="F312" s="236" t="s">
        <v>781</v>
      </c>
      <c r="G312" s="75"/>
      <c r="H312" s="75"/>
      <c r="I312" s="193"/>
      <c r="J312" s="75"/>
      <c r="K312" s="75"/>
      <c r="L312" s="73"/>
      <c r="M312" s="237"/>
      <c r="N312" s="48"/>
      <c r="O312" s="48"/>
      <c r="P312" s="48"/>
      <c r="Q312" s="48"/>
      <c r="R312" s="48"/>
      <c r="S312" s="48"/>
      <c r="T312" s="96"/>
      <c r="AT312" s="24" t="s">
        <v>171</v>
      </c>
      <c r="AU312" s="24" t="s">
        <v>90</v>
      </c>
    </row>
    <row r="313" s="11" customFormat="1">
      <c r="B313" s="238"/>
      <c r="C313" s="239"/>
      <c r="D313" s="235" t="s">
        <v>173</v>
      </c>
      <c r="E313" s="240" t="s">
        <v>37</v>
      </c>
      <c r="F313" s="241" t="s">
        <v>355</v>
      </c>
      <c r="G313" s="239"/>
      <c r="H313" s="242">
        <v>27</v>
      </c>
      <c r="I313" s="243"/>
      <c r="J313" s="239"/>
      <c r="K313" s="239"/>
      <c r="L313" s="244"/>
      <c r="M313" s="245"/>
      <c r="N313" s="246"/>
      <c r="O313" s="246"/>
      <c r="P313" s="246"/>
      <c r="Q313" s="246"/>
      <c r="R313" s="246"/>
      <c r="S313" s="246"/>
      <c r="T313" s="247"/>
      <c r="AT313" s="248" t="s">
        <v>173</v>
      </c>
      <c r="AU313" s="248" t="s">
        <v>90</v>
      </c>
      <c r="AV313" s="11" t="s">
        <v>90</v>
      </c>
      <c r="AW313" s="11" t="s">
        <v>43</v>
      </c>
      <c r="AX313" s="11" t="s">
        <v>88</v>
      </c>
      <c r="AY313" s="248" t="s">
        <v>162</v>
      </c>
    </row>
    <row r="314" s="1" customFormat="1" ht="38.25" customHeight="1">
      <c r="B314" s="47"/>
      <c r="C314" s="223" t="s">
        <v>514</v>
      </c>
      <c r="D314" s="223" t="s">
        <v>164</v>
      </c>
      <c r="E314" s="224" t="s">
        <v>785</v>
      </c>
      <c r="F314" s="225" t="s">
        <v>786</v>
      </c>
      <c r="G314" s="226" t="s">
        <v>436</v>
      </c>
      <c r="H314" s="227">
        <v>27</v>
      </c>
      <c r="I314" s="228"/>
      <c r="J314" s="229">
        <f>ROUND(I314*H314,2)</f>
        <v>0</v>
      </c>
      <c r="K314" s="225" t="s">
        <v>168</v>
      </c>
      <c r="L314" s="73"/>
      <c r="M314" s="230" t="s">
        <v>37</v>
      </c>
      <c r="N314" s="231" t="s">
        <v>51</v>
      </c>
      <c r="O314" s="48"/>
      <c r="P314" s="232">
        <f>O314*H314</f>
        <v>0</v>
      </c>
      <c r="Q314" s="232">
        <v>0</v>
      </c>
      <c r="R314" s="232">
        <f>Q314*H314</f>
        <v>0</v>
      </c>
      <c r="S314" s="232">
        <v>0</v>
      </c>
      <c r="T314" s="233">
        <f>S314*H314</f>
        <v>0</v>
      </c>
      <c r="AR314" s="24" t="s">
        <v>169</v>
      </c>
      <c r="AT314" s="24" t="s">
        <v>164</v>
      </c>
      <c r="AU314" s="24" t="s">
        <v>90</v>
      </c>
      <c r="AY314" s="24" t="s">
        <v>162</v>
      </c>
      <c r="BE314" s="234">
        <f>IF(N314="základní",J314,0)</f>
        <v>0</v>
      </c>
      <c r="BF314" s="234">
        <f>IF(N314="snížená",J314,0)</f>
        <v>0</v>
      </c>
      <c r="BG314" s="234">
        <f>IF(N314="zákl. přenesená",J314,0)</f>
        <v>0</v>
      </c>
      <c r="BH314" s="234">
        <f>IF(N314="sníž. přenesená",J314,0)</f>
        <v>0</v>
      </c>
      <c r="BI314" s="234">
        <f>IF(N314="nulová",J314,0)</f>
        <v>0</v>
      </c>
      <c r="BJ314" s="24" t="s">
        <v>88</v>
      </c>
      <c r="BK314" s="234">
        <f>ROUND(I314*H314,2)</f>
        <v>0</v>
      </c>
      <c r="BL314" s="24" t="s">
        <v>169</v>
      </c>
      <c r="BM314" s="24" t="s">
        <v>787</v>
      </c>
    </row>
    <row r="315" s="1" customFormat="1">
      <c r="B315" s="47"/>
      <c r="C315" s="75"/>
      <c r="D315" s="235" t="s">
        <v>171</v>
      </c>
      <c r="E315" s="75"/>
      <c r="F315" s="236" t="s">
        <v>781</v>
      </c>
      <c r="G315" s="75"/>
      <c r="H315" s="75"/>
      <c r="I315" s="193"/>
      <c r="J315" s="75"/>
      <c r="K315" s="75"/>
      <c r="L315" s="73"/>
      <c r="M315" s="237"/>
      <c r="N315" s="48"/>
      <c r="O315" s="48"/>
      <c r="P315" s="48"/>
      <c r="Q315" s="48"/>
      <c r="R315" s="48"/>
      <c r="S315" s="48"/>
      <c r="T315" s="96"/>
      <c r="AT315" s="24" t="s">
        <v>171</v>
      </c>
      <c r="AU315" s="24" t="s">
        <v>90</v>
      </c>
    </row>
    <row r="316" s="11" customFormat="1">
      <c r="B316" s="238"/>
      <c r="C316" s="239"/>
      <c r="D316" s="235" t="s">
        <v>173</v>
      </c>
      <c r="E316" s="240" t="s">
        <v>37</v>
      </c>
      <c r="F316" s="241" t="s">
        <v>355</v>
      </c>
      <c r="G316" s="239"/>
      <c r="H316" s="242">
        <v>27</v>
      </c>
      <c r="I316" s="243"/>
      <c r="J316" s="239"/>
      <c r="K316" s="239"/>
      <c r="L316" s="244"/>
      <c r="M316" s="245"/>
      <c r="N316" s="246"/>
      <c r="O316" s="246"/>
      <c r="P316" s="246"/>
      <c r="Q316" s="246"/>
      <c r="R316" s="246"/>
      <c r="S316" s="246"/>
      <c r="T316" s="247"/>
      <c r="AT316" s="248" t="s">
        <v>173</v>
      </c>
      <c r="AU316" s="248" t="s">
        <v>90</v>
      </c>
      <c r="AV316" s="11" t="s">
        <v>90</v>
      </c>
      <c r="AW316" s="11" t="s">
        <v>43</v>
      </c>
      <c r="AX316" s="11" t="s">
        <v>88</v>
      </c>
      <c r="AY316" s="248" t="s">
        <v>162</v>
      </c>
    </row>
    <row r="317" s="1" customFormat="1" ht="25.5" customHeight="1">
      <c r="B317" s="47"/>
      <c r="C317" s="223" t="s">
        <v>519</v>
      </c>
      <c r="D317" s="223" t="s">
        <v>164</v>
      </c>
      <c r="E317" s="224" t="s">
        <v>788</v>
      </c>
      <c r="F317" s="225" t="s">
        <v>789</v>
      </c>
      <c r="G317" s="226" t="s">
        <v>436</v>
      </c>
      <c r="H317" s="227">
        <v>27</v>
      </c>
      <c r="I317" s="228"/>
      <c r="J317" s="229">
        <f>ROUND(I317*H317,2)</f>
        <v>0</v>
      </c>
      <c r="K317" s="225" t="s">
        <v>168</v>
      </c>
      <c r="L317" s="73"/>
      <c r="M317" s="230" t="s">
        <v>37</v>
      </c>
      <c r="N317" s="231" t="s">
        <v>51</v>
      </c>
      <c r="O317" s="48"/>
      <c r="P317" s="232">
        <f>O317*H317</f>
        <v>0</v>
      </c>
      <c r="Q317" s="232">
        <v>0.031189999999999999</v>
      </c>
      <c r="R317" s="232">
        <f>Q317*H317</f>
        <v>0.84212999999999993</v>
      </c>
      <c r="S317" s="232">
        <v>0</v>
      </c>
      <c r="T317" s="233">
        <f>S317*H317</f>
        <v>0</v>
      </c>
      <c r="AR317" s="24" t="s">
        <v>169</v>
      </c>
      <c r="AT317" s="24" t="s">
        <v>164</v>
      </c>
      <c r="AU317" s="24" t="s">
        <v>90</v>
      </c>
      <c r="AY317" s="24" t="s">
        <v>162</v>
      </c>
      <c r="BE317" s="234">
        <f>IF(N317="základní",J317,0)</f>
        <v>0</v>
      </c>
      <c r="BF317" s="234">
        <f>IF(N317="snížená",J317,0)</f>
        <v>0</v>
      </c>
      <c r="BG317" s="234">
        <f>IF(N317="zákl. přenesená",J317,0)</f>
        <v>0</v>
      </c>
      <c r="BH317" s="234">
        <f>IF(N317="sníž. přenesená",J317,0)</f>
        <v>0</v>
      </c>
      <c r="BI317" s="234">
        <f>IF(N317="nulová",J317,0)</f>
        <v>0</v>
      </c>
      <c r="BJ317" s="24" t="s">
        <v>88</v>
      </c>
      <c r="BK317" s="234">
        <f>ROUND(I317*H317,2)</f>
        <v>0</v>
      </c>
      <c r="BL317" s="24" t="s">
        <v>169</v>
      </c>
      <c r="BM317" s="24" t="s">
        <v>790</v>
      </c>
    </row>
    <row r="318" s="1" customFormat="1">
      <c r="B318" s="47"/>
      <c r="C318" s="75"/>
      <c r="D318" s="235" t="s">
        <v>171</v>
      </c>
      <c r="E318" s="75"/>
      <c r="F318" s="236" t="s">
        <v>781</v>
      </c>
      <c r="G318" s="75"/>
      <c r="H318" s="75"/>
      <c r="I318" s="193"/>
      <c r="J318" s="75"/>
      <c r="K318" s="75"/>
      <c r="L318" s="73"/>
      <c r="M318" s="237"/>
      <c r="N318" s="48"/>
      <c r="O318" s="48"/>
      <c r="P318" s="48"/>
      <c r="Q318" s="48"/>
      <c r="R318" s="48"/>
      <c r="S318" s="48"/>
      <c r="T318" s="96"/>
      <c r="AT318" s="24" t="s">
        <v>171</v>
      </c>
      <c r="AU318" s="24" t="s">
        <v>90</v>
      </c>
    </row>
    <row r="319" s="11" customFormat="1">
      <c r="B319" s="238"/>
      <c r="C319" s="239"/>
      <c r="D319" s="235" t="s">
        <v>173</v>
      </c>
      <c r="E319" s="240" t="s">
        <v>37</v>
      </c>
      <c r="F319" s="241" t="s">
        <v>355</v>
      </c>
      <c r="G319" s="239"/>
      <c r="H319" s="242">
        <v>27</v>
      </c>
      <c r="I319" s="243"/>
      <c r="J319" s="239"/>
      <c r="K319" s="239"/>
      <c r="L319" s="244"/>
      <c r="M319" s="245"/>
      <c r="N319" s="246"/>
      <c r="O319" s="246"/>
      <c r="P319" s="246"/>
      <c r="Q319" s="246"/>
      <c r="R319" s="246"/>
      <c r="S319" s="246"/>
      <c r="T319" s="247"/>
      <c r="AT319" s="248" t="s">
        <v>173</v>
      </c>
      <c r="AU319" s="248" t="s">
        <v>90</v>
      </c>
      <c r="AV319" s="11" t="s">
        <v>90</v>
      </c>
      <c r="AW319" s="11" t="s">
        <v>43</v>
      </c>
      <c r="AX319" s="11" t="s">
        <v>88</v>
      </c>
      <c r="AY319" s="248" t="s">
        <v>162</v>
      </c>
    </row>
    <row r="320" s="1" customFormat="1" ht="25.5" customHeight="1">
      <c r="B320" s="47"/>
      <c r="C320" s="223" t="s">
        <v>523</v>
      </c>
      <c r="D320" s="223" t="s">
        <v>164</v>
      </c>
      <c r="E320" s="224" t="s">
        <v>537</v>
      </c>
      <c r="F320" s="225" t="s">
        <v>538</v>
      </c>
      <c r="G320" s="226" t="s">
        <v>436</v>
      </c>
      <c r="H320" s="227">
        <v>16</v>
      </c>
      <c r="I320" s="228"/>
      <c r="J320" s="229">
        <f>ROUND(I320*H320,2)</f>
        <v>0</v>
      </c>
      <c r="K320" s="225" t="s">
        <v>168</v>
      </c>
      <c r="L320" s="73"/>
      <c r="M320" s="230" t="s">
        <v>37</v>
      </c>
      <c r="N320" s="231" t="s">
        <v>51</v>
      </c>
      <c r="O320" s="48"/>
      <c r="P320" s="232">
        <f>O320*H320</f>
        <v>0</v>
      </c>
      <c r="Q320" s="232">
        <v>0</v>
      </c>
      <c r="R320" s="232">
        <f>Q320*H320</f>
        <v>0</v>
      </c>
      <c r="S320" s="232">
        <v>0.20000000000000001</v>
      </c>
      <c r="T320" s="233">
        <f>S320*H320</f>
        <v>3.2000000000000002</v>
      </c>
      <c r="AR320" s="24" t="s">
        <v>169</v>
      </c>
      <c r="AT320" s="24" t="s">
        <v>164</v>
      </c>
      <c r="AU320" s="24" t="s">
        <v>90</v>
      </c>
      <c r="AY320" s="24" t="s">
        <v>162</v>
      </c>
      <c r="BE320" s="234">
        <f>IF(N320="základní",J320,0)</f>
        <v>0</v>
      </c>
      <c r="BF320" s="234">
        <f>IF(N320="snížená",J320,0)</f>
        <v>0</v>
      </c>
      <c r="BG320" s="234">
        <f>IF(N320="zákl. přenesená",J320,0)</f>
        <v>0</v>
      </c>
      <c r="BH320" s="234">
        <f>IF(N320="sníž. přenesená",J320,0)</f>
        <v>0</v>
      </c>
      <c r="BI320" s="234">
        <f>IF(N320="nulová",J320,0)</f>
        <v>0</v>
      </c>
      <c r="BJ320" s="24" t="s">
        <v>88</v>
      </c>
      <c r="BK320" s="234">
        <f>ROUND(I320*H320,2)</f>
        <v>0</v>
      </c>
      <c r="BL320" s="24" t="s">
        <v>169</v>
      </c>
      <c r="BM320" s="24" t="s">
        <v>791</v>
      </c>
    </row>
    <row r="321" s="11" customFormat="1">
      <c r="B321" s="238"/>
      <c r="C321" s="239"/>
      <c r="D321" s="235" t="s">
        <v>173</v>
      </c>
      <c r="E321" s="240" t="s">
        <v>37</v>
      </c>
      <c r="F321" s="241" t="s">
        <v>281</v>
      </c>
      <c r="G321" s="239"/>
      <c r="H321" s="242">
        <v>16</v>
      </c>
      <c r="I321" s="243"/>
      <c r="J321" s="239"/>
      <c r="K321" s="239"/>
      <c r="L321" s="244"/>
      <c r="M321" s="245"/>
      <c r="N321" s="246"/>
      <c r="O321" s="246"/>
      <c r="P321" s="246"/>
      <c r="Q321" s="246"/>
      <c r="R321" s="246"/>
      <c r="S321" s="246"/>
      <c r="T321" s="247"/>
      <c r="AT321" s="248" t="s">
        <v>173</v>
      </c>
      <c r="AU321" s="248" t="s">
        <v>90</v>
      </c>
      <c r="AV321" s="11" t="s">
        <v>90</v>
      </c>
      <c r="AW321" s="11" t="s">
        <v>43</v>
      </c>
      <c r="AX321" s="11" t="s">
        <v>88</v>
      </c>
      <c r="AY321" s="248" t="s">
        <v>162</v>
      </c>
    </row>
    <row r="322" s="1" customFormat="1" ht="16.5" customHeight="1">
      <c r="B322" s="47"/>
      <c r="C322" s="223" t="s">
        <v>527</v>
      </c>
      <c r="D322" s="223" t="s">
        <v>164</v>
      </c>
      <c r="E322" s="224" t="s">
        <v>550</v>
      </c>
      <c r="F322" s="225" t="s">
        <v>551</v>
      </c>
      <c r="G322" s="226" t="s">
        <v>201</v>
      </c>
      <c r="H322" s="227">
        <v>189</v>
      </c>
      <c r="I322" s="228"/>
      <c r="J322" s="229">
        <f>ROUND(I322*H322,2)</f>
        <v>0</v>
      </c>
      <c r="K322" s="225" t="s">
        <v>168</v>
      </c>
      <c r="L322" s="73"/>
      <c r="M322" s="230" t="s">
        <v>37</v>
      </c>
      <c r="N322" s="231" t="s">
        <v>51</v>
      </c>
      <c r="O322" s="48"/>
      <c r="P322" s="232">
        <f>O322*H322</f>
        <v>0</v>
      </c>
      <c r="Q322" s="232">
        <v>9.0000000000000006E-05</v>
      </c>
      <c r="R322" s="232">
        <f>Q322*H322</f>
        <v>0.017010000000000001</v>
      </c>
      <c r="S322" s="232">
        <v>0</v>
      </c>
      <c r="T322" s="233">
        <f>S322*H322</f>
        <v>0</v>
      </c>
      <c r="AR322" s="24" t="s">
        <v>169</v>
      </c>
      <c r="AT322" s="24" t="s">
        <v>164</v>
      </c>
      <c r="AU322" s="24" t="s">
        <v>90</v>
      </c>
      <c r="AY322" s="24" t="s">
        <v>162</v>
      </c>
      <c r="BE322" s="234">
        <f>IF(N322="základní",J322,0)</f>
        <v>0</v>
      </c>
      <c r="BF322" s="234">
        <f>IF(N322="snížená",J322,0)</f>
        <v>0</v>
      </c>
      <c r="BG322" s="234">
        <f>IF(N322="zákl. přenesená",J322,0)</f>
        <v>0</v>
      </c>
      <c r="BH322" s="234">
        <f>IF(N322="sníž. přenesená",J322,0)</f>
        <v>0</v>
      </c>
      <c r="BI322" s="234">
        <f>IF(N322="nulová",J322,0)</f>
        <v>0</v>
      </c>
      <c r="BJ322" s="24" t="s">
        <v>88</v>
      </c>
      <c r="BK322" s="234">
        <f>ROUND(I322*H322,2)</f>
        <v>0</v>
      </c>
      <c r="BL322" s="24" t="s">
        <v>169</v>
      </c>
      <c r="BM322" s="24" t="s">
        <v>792</v>
      </c>
    </row>
    <row r="323" s="11" customFormat="1">
      <c r="B323" s="238"/>
      <c r="C323" s="239"/>
      <c r="D323" s="235" t="s">
        <v>173</v>
      </c>
      <c r="E323" s="240" t="s">
        <v>37</v>
      </c>
      <c r="F323" s="241" t="s">
        <v>737</v>
      </c>
      <c r="G323" s="239"/>
      <c r="H323" s="242">
        <v>189</v>
      </c>
      <c r="I323" s="243"/>
      <c r="J323" s="239"/>
      <c r="K323" s="239"/>
      <c r="L323" s="244"/>
      <c r="M323" s="245"/>
      <c r="N323" s="246"/>
      <c r="O323" s="246"/>
      <c r="P323" s="246"/>
      <c r="Q323" s="246"/>
      <c r="R323" s="246"/>
      <c r="S323" s="246"/>
      <c r="T323" s="247"/>
      <c r="AT323" s="248" t="s">
        <v>173</v>
      </c>
      <c r="AU323" s="248" t="s">
        <v>90</v>
      </c>
      <c r="AV323" s="11" t="s">
        <v>90</v>
      </c>
      <c r="AW323" s="11" t="s">
        <v>43</v>
      </c>
      <c r="AX323" s="11" t="s">
        <v>88</v>
      </c>
      <c r="AY323" s="248" t="s">
        <v>162</v>
      </c>
    </row>
    <row r="324" s="10" customFormat="1" ht="29.88" customHeight="1">
      <c r="B324" s="207"/>
      <c r="C324" s="208"/>
      <c r="D324" s="209" t="s">
        <v>79</v>
      </c>
      <c r="E324" s="221" t="s">
        <v>226</v>
      </c>
      <c r="F324" s="221" t="s">
        <v>553</v>
      </c>
      <c r="G324" s="208"/>
      <c r="H324" s="208"/>
      <c r="I324" s="211"/>
      <c r="J324" s="222">
        <f>BK324</f>
        <v>0</v>
      </c>
      <c r="K324" s="208"/>
      <c r="L324" s="213"/>
      <c r="M324" s="214"/>
      <c r="N324" s="215"/>
      <c r="O324" s="215"/>
      <c r="P324" s="216">
        <f>SUM(P325:P330)</f>
        <v>0</v>
      </c>
      <c r="Q324" s="215"/>
      <c r="R324" s="216">
        <f>SUM(R325:R330)</f>
        <v>0</v>
      </c>
      <c r="S324" s="215"/>
      <c r="T324" s="217">
        <f>SUM(T325:T330)</f>
        <v>0</v>
      </c>
      <c r="AR324" s="218" t="s">
        <v>88</v>
      </c>
      <c r="AT324" s="219" t="s">
        <v>79</v>
      </c>
      <c r="AU324" s="219" t="s">
        <v>88</v>
      </c>
      <c r="AY324" s="218" t="s">
        <v>162</v>
      </c>
      <c r="BK324" s="220">
        <f>SUM(BK325:BK330)</f>
        <v>0</v>
      </c>
    </row>
    <row r="325" s="1" customFormat="1" ht="25.5" customHeight="1">
      <c r="B325" s="47"/>
      <c r="C325" s="223" t="s">
        <v>532</v>
      </c>
      <c r="D325" s="223" t="s">
        <v>164</v>
      </c>
      <c r="E325" s="224" t="s">
        <v>555</v>
      </c>
      <c r="F325" s="225" t="s">
        <v>556</v>
      </c>
      <c r="G325" s="226" t="s">
        <v>201</v>
      </c>
      <c r="H325" s="227">
        <v>327.30000000000001</v>
      </c>
      <c r="I325" s="228"/>
      <c r="J325" s="229">
        <f>ROUND(I325*H325,2)</f>
        <v>0</v>
      </c>
      <c r="K325" s="225" t="s">
        <v>168</v>
      </c>
      <c r="L325" s="73"/>
      <c r="M325" s="230" t="s">
        <v>37</v>
      </c>
      <c r="N325" s="231" t="s">
        <v>51</v>
      </c>
      <c r="O325" s="48"/>
      <c r="P325" s="232">
        <f>O325*H325</f>
        <v>0</v>
      </c>
      <c r="Q325" s="232">
        <v>0</v>
      </c>
      <c r="R325" s="232">
        <f>Q325*H325</f>
        <v>0</v>
      </c>
      <c r="S325" s="232">
        <v>0</v>
      </c>
      <c r="T325" s="233">
        <f>S325*H325</f>
        <v>0</v>
      </c>
      <c r="AR325" s="24" t="s">
        <v>169</v>
      </c>
      <c r="AT325" s="24" t="s">
        <v>164</v>
      </c>
      <c r="AU325" s="24" t="s">
        <v>90</v>
      </c>
      <c r="AY325" s="24" t="s">
        <v>162</v>
      </c>
      <c r="BE325" s="234">
        <f>IF(N325="základní",J325,0)</f>
        <v>0</v>
      </c>
      <c r="BF325" s="234">
        <f>IF(N325="snížená",J325,0)</f>
        <v>0</v>
      </c>
      <c r="BG325" s="234">
        <f>IF(N325="zákl. přenesená",J325,0)</f>
        <v>0</v>
      </c>
      <c r="BH325" s="234">
        <f>IF(N325="sníž. přenesená",J325,0)</f>
        <v>0</v>
      </c>
      <c r="BI325" s="234">
        <f>IF(N325="nulová",J325,0)</f>
        <v>0</v>
      </c>
      <c r="BJ325" s="24" t="s">
        <v>88</v>
      </c>
      <c r="BK325" s="234">
        <f>ROUND(I325*H325,2)</f>
        <v>0</v>
      </c>
      <c r="BL325" s="24" t="s">
        <v>169</v>
      </c>
      <c r="BM325" s="24" t="s">
        <v>793</v>
      </c>
    </row>
    <row r="326" s="1" customFormat="1">
      <c r="B326" s="47"/>
      <c r="C326" s="75"/>
      <c r="D326" s="235" t="s">
        <v>171</v>
      </c>
      <c r="E326" s="75"/>
      <c r="F326" s="236" t="s">
        <v>558</v>
      </c>
      <c r="G326" s="75"/>
      <c r="H326" s="75"/>
      <c r="I326" s="193"/>
      <c r="J326" s="75"/>
      <c r="K326" s="75"/>
      <c r="L326" s="73"/>
      <c r="M326" s="237"/>
      <c r="N326" s="48"/>
      <c r="O326" s="48"/>
      <c r="P326" s="48"/>
      <c r="Q326" s="48"/>
      <c r="R326" s="48"/>
      <c r="S326" s="48"/>
      <c r="T326" s="96"/>
      <c r="AT326" s="24" t="s">
        <v>171</v>
      </c>
      <c r="AU326" s="24" t="s">
        <v>90</v>
      </c>
    </row>
    <row r="327" s="11" customFormat="1">
      <c r="B327" s="238"/>
      <c r="C327" s="239"/>
      <c r="D327" s="235" t="s">
        <v>173</v>
      </c>
      <c r="E327" s="240" t="s">
        <v>37</v>
      </c>
      <c r="F327" s="241" t="s">
        <v>794</v>
      </c>
      <c r="G327" s="239"/>
      <c r="H327" s="242">
        <v>159.30000000000001</v>
      </c>
      <c r="I327" s="243"/>
      <c r="J327" s="239"/>
      <c r="K327" s="239"/>
      <c r="L327" s="244"/>
      <c r="M327" s="245"/>
      <c r="N327" s="246"/>
      <c r="O327" s="246"/>
      <c r="P327" s="246"/>
      <c r="Q327" s="246"/>
      <c r="R327" s="246"/>
      <c r="S327" s="246"/>
      <c r="T327" s="247"/>
      <c r="AT327" s="248" t="s">
        <v>173</v>
      </c>
      <c r="AU327" s="248" t="s">
        <v>90</v>
      </c>
      <c r="AV327" s="11" t="s">
        <v>90</v>
      </c>
      <c r="AW327" s="11" t="s">
        <v>43</v>
      </c>
      <c r="AX327" s="11" t="s">
        <v>80</v>
      </c>
      <c r="AY327" s="248" t="s">
        <v>162</v>
      </c>
    </row>
    <row r="328" s="11" customFormat="1">
      <c r="B328" s="238"/>
      <c r="C328" s="239"/>
      <c r="D328" s="235" t="s">
        <v>173</v>
      </c>
      <c r="E328" s="240" t="s">
        <v>37</v>
      </c>
      <c r="F328" s="241" t="s">
        <v>795</v>
      </c>
      <c r="G328" s="239"/>
      <c r="H328" s="242">
        <v>140</v>
      </c>
      <c r="I328" s="243"/>
      <c r="J328" s="239"/>
      <c r="K328" s="239"/>
      <c r="L328" s="244"/>
      <c r="M328" s="245"/>
      <c r="N328" s="246"/>
      <c r="O328" s="246"/>
      <c r="P328" s="246"/>
      <c r="Q328" s="246"/>
      <c r="R328" s="246"/>
      <c r="S328" s="246"/>
      <c r="T328" s="247"/>
      <c r="AT328" s="248" t="s">
        <v>173</v>
      </c>
      <c r="AU328" s="248" t="s">
        <v>90</v>
      </c>
      <c r="AV328" s="11" t="s">
        <v>90</v>
      </c>
      <c r="AW328" s="11" t="s">
        <v>43</v>
      </c>
      <c r="AX328" s="11" t="s">
        <v>80</v>
      </c>
      <c r="AY328" s="248" t="s">
        <v>162</v>
      </c>
    </row>
    <row r="329" s="11" customFormat="1">
      <c r="B329" s="238"/>
      <c r="C329" s="239"/>
      <c r="D329" s="235" t="s">
        <v>173</v>
      </c>
      <c r="E329" s="240" t="s">
        <v>37</v>
      </c>
      <c r="F329" s="241" t="s">
        <v>796</v>
      </c>
      <c r="G329" s="239"/>
      <c r="H329" s="242">
        <v>28</v>
      </c>
      <c r="I329" s="243"/>
      <c r="J329" s="239"/>
      <c r="K329" s="239"/>
      <c r="L329" s="244"/>
      <c r="M329" s="245"/>
      <c r="N329" s="246"/>
      <c r="O329" s="246"/>
      <c r="P329" s="246"/>
      <c r="Q329" s="246"/>
      <c r="R329" s="246"/>
      <c r="S329" s="246"/>
      <c r="T329" s="247"/>
      <c r="AT329" s="248" t="s">
        <v>173</v>
      </c>
      <c r="AU329" s="248" t="s">
        <v>90</v>
      </c>
      <c r="AV329" s="11" t="s">
        <v>90</v>
      </c>
      <c r="AW329" s="11" t="s">
        <v>43</v>
      </c>
      <c r="AX329" s="11" t="s">
        <v>80</v>
      </c>
      <c r="AY329" s="248" t="s">
        <v>162</v>
      </c>
    </row>
    <row r="330" s="12" customFormat="1">
      <c r="B330" s="249"/>
      <c r="C330" s="250"/>
      <c r="D330" s="235" t="s">
        <v>173</v>
      </c>
      <c r="E330" s="251" t="s">
        <v>37</v>
      </c>
      <c r="F330" s="252" t="s">
        <v>180</v>
      </c>
      <c r="G330" s="250"/>
      <c r="H330" s="253">
        <v>327.30000000000001</v>
      </c>
      <c r="I330" s="254"/>
      <c r="J330" s="250"/>
      <c r="K330" s="250"/>
      <c r="L330" s="255"/>
      <c r="M330" s="256"/>
      <c r="N330" s="257"/>
      <c r="O330" s="257"/>
      <c r="P330" s="257"/>
      <c r="Q330" s="257"/>
      <c r="R330" s="257"/>
      <c r="S330" s="257"/>
      <c r="T330" s="258"/>
      <c r="AT330" s="259" t="s">
        <v>173</v>
      </c>
      <c r="AU330" s="259" t="s">
        <v>90</v>
      </c>
      <c r="AV330" s="12" t="s">
        <v>169</v>
      </c>
      <c r="AW330" s="12" t="s">
        <v>43</v>
      </c>
      <c r="AX330" s="12" t="s">
        <v>88</v>
      </c>
      <c r="AY330" s="259" t="s">
        <v>162</v>
      </c>
    </row>
    <row r="331" s="10" customFormat="1" ht="29.88" customHeight="1">
      <c r="B331" s="207"/>
      <c r="C331" s="208"/>
      <c r="D331" s="209" t="s">
        <v>79</v>
      </c>
      <c r="E331" s="221" t="s">
        <v>569</v>
      </c>
      <c r="F331" s="221" t="s">
        <v>570</v>
      </c>
      <c r="G331" s="208"/>
      <c r="H331" s="208"/>
      <c r="I331" s="211"/>
      <c r="J331" s="222">
        <f>BK331</f>
        <v>0</v>
      </c>
      <c r="K331" s="208"/>
      <c r="L331" s="213"/>
      <c r="M331" s="214"/>
      <c r="N331" s="215"/>
      <c r="O331" s="215"/>
      <c r="P331" s="216">
        <f>SUM(P332:P352)</f>
        <v>0</v>
      </c>
      <c r="Q331" s="215"/>
      <c r="R331" s="216">
        <f>SUM(R332:R352)</f>
        <v>0</v>
      </c>
      <c r="S331" s="215"/>
      <c r="T331" s="217">
        <f>SUM(T332:T352)</f>
        <v>0</v>
      </c>
      <c r="AR331" s="218" t="s">
        <v>88</v>
      </c>
      <c r="AT331" s="219" t="s">
        <v>79</v>
      </c>
      <c r="AU331" s="219" t="s">
        <v>88</v>
      </c>
      <c r="AY331" s="218" t="s">
        <v>162</v>
      </c>
      <c r="BK331" s="220">
        <f>SUM(BK332:BK352)</f>
        <v>0</v>
      </c>
    </row>
    <row r="332" s="1" customFormat="1" ht="25.5" customHeight="1">
      <c r="B332" s="47"/>
      <c r="C332" s="223" t="s">
        <v>536</v>
      </c>
      <c r="D332" s="223" t="s">
        <v>164</v>
      </c>
      <c r="E332" s="224" t="s">
        <v>572</v>
      </c>
      <c r="F332" s="225" t="s">
        <v>573</v>
      </c>
      <c r="G332" s="226" t="s">
        <v>337</v>
      </c>
      <c r="H332" s="227">
        <v>196.71600000000001</v>
      </c>
      <c r="I332" s="228"/>
      <c r="J332" s="229">
        <f>ROUND(I332*H332,2)</f>
        <v>0</v>
      </c>
      <c r="K332" s="225" t="s">
        <v>168</v>
      </c>
      <c r="L332" s="73"/>
      <c r="M332" s="230" t="s">
        <v>37</v>
      </c>
      <c r="N332" s="231" t="s">
        <v>51</v>
      </c>
      <c r="O332" s="48"/>
      <c r="P332" s="232">
        <f>O332*H332</f>
        <v>0</v>
      </c>
      <c r="Q332" s="232">
        <v>0</v>
      </c>
      <c r="R332" s="232">
        <f>Q332*H332</f>
        <v>0</v>
      </c>
      <c r="S332" s="232">
        <v>0</v>
      </c>
      <c r="T332" s="233">
        <f>S332*H332</f>
        <v>0</v>
      </c>
      <c r="AR332" s="24" t="s">
        <v>169</v>
      </c>
      <c r="AT332" s="24" t="s">
        <v>164</v>
      </c>
      <c r="AU332" s="24" t="s">
        <v>90</v>
      </c>
      <c r="AY332" s="24" t="s">
        <v>162</v>
      </c>
      <c r="BE332" s="234">
        <f>IF(N332="základní",J332,0)</f>
        <v>0</v>
      </c>
      <c r="BF332" s="234">
        <f>IF(N332="snížená",J332,0)</f>
        <v>0</v>
      </c>
      <c r="BG332" s="234">
        <f>IF(N332="zákl. přenesená",J332,0)</f>
        <v>0</v>
      </c>
      <c r="BH332" s="234">
        <f>IF(N332="sníž. přenesená",J332,0)</f>
        <v>0</v>
      </c>
      <c r="BI332" s="234">
        <f>IF(N332="nulová",J332,0)</f>
        <v>0</v>
      </c>
      <c r="BJ332" s="24" t="s">
        <v>88</v>
      </c>
      <c r="BK332" s="234">
        <f>ROUND(I332*H332,2)</f>
        <v>0</v>
      </c>
      <c r="BL332" s="24" t="s">
        <v>169</v>
      </c>
      <c r="BM332" s="24" t="s">
        <v>797</v>
      </c>
    </row>
    <row r="333" s="1" customFormat="1">
      <c r="B333" s="47"/>
      <c r="C333" s="75"/>
      <c r="D333" s="235" t="s">
        <v>171</v>
      </c>
      <c r="E333" s="75"/>
      <c r="F333" s="236" t="s">
        <v>575</v>
      </c>
      <c r="G333" s="75"/>
      <c r="H333" s="75"/>
      <c r="I333" s="193"/>
      <c r="J333" s="75"/>
      <c r="K333" s="75"/>
      <c r="L333" s="73"/>
      <c r="M333" s="237"/>
      <c r="N333" s="48"/>
      <c r="O333" s="48"/>
      <c r="P333" s="48"/>
      <c r="Q333" s="48"/>
      <c r="R333" s="48"/>
      <c r="S333" s="48"/>
      <c r="T333" s="96"/>
      <c r="AT333" s="24" t="s">
        <v>171</v>
      </c>
      <c r="AU333" s="24" t="s">
        <v>90</v>
      </c>
    </row>
    <row r="334" s="1" customFormat="1" ht="25.5" customHeight="1">
      <c r="B334" s="47"/>
      <c r="C334" s="223" t="s">
        <v>540</v>
      </c>
      <c r="D334" s="223" t="s">
        <v>164</v>
      </c>
      <c r="E334" s="224" t="s">
        <v>577</v>
      </c>
      <c r="F334" s="225" t="s">
        <v>578</v>
      </c>
      <c r="G334" s="226" t="s">
        <v>337</v>
      </c>
      <c r="H334" s="227">
        <v>1770.5250000000001</v>
      </c>
      <c r="I334" s="228"/>
      <c r="J334" s="229">
        <f>ROUND(I334*H334,2)</f>
        <v>0</v>
      </c>
      <c r="K334" s="225" t="s">
        <v>168</v>
      </c>
      <c r="L334" s="73"/>
      <c r="M334" s="230" t="s">
        <v>37</v>
      </c>
      <c r="N334" s="231" t="s">
        <v>51</v>
      </c>
      <c r="O334" s="48"/>
      <c r="P334" s="232">
        <f>O334*H334</f>
        <v>0</v>
      </c>
      <c r="Q334" s="232">
        <v>0</v>
      </c>
      <c r="R334" s="232">
        <f>Q334*H334</f>
        <v>0</v>
      </c>
      <c r="S334" s="232">
        <v>0</v>
      </c>
      <c r="T334" s="233">
        <f>S334*H334</f>
        <v>0</v>
      </c>
      <c r="AR334" s="24" t="s">
        <v>169</v>
      </c>
      <c r="AT334" s="24" t="s">
        <v>164</v>
      </c>
      <c r="AU334" s="24" t="s">
        <v>90</v>
      </c>
      <c r="AY334" s="24" t="s">
        <v>162</v>
      </c>
      <c r="BE334" s="234">
        <f>IF(N334="základní",J334,0)</f>
        <v>0</v>
      </c>
      <c r="BF334" s="234">
        <f>IF(N334="snížená",J334,0)</f>
        <v>0</v>
      </c>
      <c r="BG334" s="234">
        <f>IF(N334="zákl. přenesená",J334,0)</f>
        <v>0</v>
      </c>
      <c r="BH334" s="234">
        <f>IF(N334="sníž. přenesená",J334,0)</f>
        <v>0</v>
      </c>
      <c r="BI334" s="234">
        <f>IF(N334="nulová",J334,0)</f>
        <v>0</v>
      </c>
      <c r="BJ334" s="24" t="s">
        <v>88</v>
      </c>
      <c r="BK334" s="234">
        <f>ROUND(I334*H334,2)</f>
        <v>0</v>
      </c>
      <c r="BL334" s="24" t="s">
        <v>169</v>
      </c>
      <c r="BM334" s="24" t="s">
        <v>798</v>
      </c>
    </row>
    <row r="335" s="1" customFormat="1">
      <c r="B335" s="47"/>
      <c r="C335" s="75"/>
      <c r="D335" s="235" t="s">
        <v>171</v>
      </c>
      <c r="E335" s="75"/>
      <c r="F335" s="236" t="s">
        <v>575</v>
      </c>
      <c r="G335" s="75"/>
      <c r="H335" s="75"/>
      <c r="I335" s="193"/>
      <c r="J335" s="75"/>
      <c r="K335" s="75"/>
      <c r="L335" s="73"/>
      <c r="M335" s="237"/>
      <c r="N335" s="48"/>
      <c r="O335" s="48"/>
      <c r="P335" s="48"/>
      <c r="Q335" s="48"/>
      <c r="R335" s="48"/>
      <c r="S335" s="48"/>
      <c r="T335" s="96"/>
      <c r="AT335" s="24" t="s">
        <v>171</v>
      </c>
      <c r="AU335" s="24" t="s">
        <v>90</v>
      </c>
    </row>
    <row r="336" s="11" customFormat="1">
      <c r="B336" s="238"/>
      <c r="C336" s="239"/>
      <c r="D336" s="235" t="s">
        <v>173</v>
      </c>
      <c r="E336" s="240" t="s">
        <v>37</v>
      </c>
      <c r="F336" s="241" t="s">
        <v>799</v>
      </c>
      <c r="G336" s="239"/>
      <c r="H336" s="242">
        <v>3.4470000000000001</v>
      </c>
      <c r="I336" s="243"/>
      <c r="J336" s="239"/>
      <c r="K336" s="239"/>
      <c r="L336" s="244"/>
      <c r="M336" s="245"/>
      <c r="N336" s="246"/>
      <c r="O336" s="246"/>
      <c r="P336" s="246"/>
      <c r="Q336" s="246"/>
      <c r="R336" s="246"/>
      <c r="S336" s="246"/>
      <c r="T336" s="247"/>
      <c r="AT336" s="248" t="s">
        <v>173</v>
      </c>
      <c r="AU336" s="248" t="s">
        <v>90</v>
      </c>
      <c r="AV336" s="11" t="s">
        <v>90</v>
      </c>
      <c r="AW336" s="11" t="s">
        <v>43</v>
      </c>
      <c r="AX336" s="11" t="s">
        <v>80</v>
      </c>
      <c r="AY336" s="248" t="s">
        <v>162</v>
      </c>
    </row>
    <row r="337" s="11" customFormat="1">
      <c r="B337" s="238"/>
      <c r="C337" s="239"/>
      <c r="D337" s="235" t="s">
        <v>173</v>
      </c>
      <c r="E337" s="240" t="s">
        <v>37</v>
      </c>
      <c r="F337" s="241" t="s">
        <v>800</v>
      </c>
      <c r="G337" s="239"/>
      <c r="H337" s="242">
        <v>6.5609999999999999</v>
      </c>
      <c r="I337" s="243"/>
      <c r="J337" s="239"/>
      <c r="K337" s="239"/>
      <c r="L337" s="244"/>
      <c r="M337" s="245"/>
      <c r="N337" s="246"/>
      <c r="O337" s="246"/>
      <c r="P337" s="246"/>
      <c r="Q337" s="246"/>
      <c r="R337" s="246"/>
      <c r="S337" s="246"/>
      <c r="T337" s="247"/>
      <c r="AT337" s="248" t="s">
        <v>173</v>
      </c>
      <c r="AU337" s="248" t="s">
        <v>90</v>
      </c>
      <c r="AV337" s="11" t="s">
        <v>90</v>
      </c>
      <c r="AW337" s="11" t="s">
        <v>43</v>
      </c>
      <c r="AX337" s="11" t="s">
        <v>80</v>
      </c>
      <c r="AY337" s="248" t="s">
        <v>162</v>
      </c>
    </row>
    <row r="338" s="11" customFormat="1">
      <c r="B338" s="238"/>
      <c r="C338" s="239"/>
      <c r="D338" s="235" t="s">
        <v>173</v>
      </c>
      <c r="E338" s="240" t="s">
        <v>37</v>
      </c>
      <c r="F338" s="241" t="s">
        <v>801</v>
      </c>
      <c r="G338" s="239"/>
      <c r="H338" s="242">
        <v>346.23000000000002</v>
      </c>
      <c r="I338" s="243"/>
      <c r="J338" s="239"/>
      <c r="K338" s="239"/>
      <c r="L338" s="244"/>
      <c r="M338" s="245"/>
      <c r="N338" s="246"/>
      <c r="O338" s="246"/>
      <c r="P338" s="246"/>
      <c r="Q338" s="246"/>
      <c r="R338" s="246"/>
      <c r="S338" s="246"/>
      <c r="T338" s="247"/>
      <c r="AT338" s="248" t="s">
        <v>173</v>
      </c>
      <c r="AU338" s="248" t="s">
        <v>90</v>
      </c>
      <c r="AV338" s="11" t="s">
        <v>90</v>
      </c>
      <c r="AW338" s="11" t="s">
        <v>43</v>
      </c>
      <c r="AX338" s="11" t="s">
        <v>80</v>
      </c>
      <c r="AY338" s="248" t="s">
        <v>162</v>
      </c>
    </row>
    <row r="339" s="11" customFormat="1">
      <c r="B339" s="238"/>
      <c r="C339" s="239"/>
      <c r="D339" s="235" t="s">
        <v>173</v>
      </c>
      <c r="E339" s="240" t="s">
        <v>37</v>
      </c>
      <c r="F339" s="241" t="s">
        <v>802</v>
      </c>
      <c r="G339" s="239"/>
      <c r="H339" s="242">
        <v>766.23299999999995</v>
      </c>
      <c r="I339" s="243"/>
      <c r="J339" s="239"/>
      <c r="K339" s="239"/>
      <c r="L339" s="244"/>
      <c r="M339" s="245"/>
      <c r="N339" s="246"/>
      <c r="O339" s="246"/>
      <c r="P339" s="246"/>
      <c r="Q339" s="246"/>
      <c r="R339" s="246"/>
      <c r="S339" s="246"/>
      <c r="T339" s="247"/>
      <c r="AT339" s="248" t="s">
        <v>173</v>
      </c>
      <c r="AU339" s="248" t="s">
        <v>90</v>
      </c>
      <c r="AV339" s="11" t="s">
        <v>90</v>
      </c>
      <c r="AW339" s="11" t="s">
        <v>43</v>
      </c>
      <c r="AX339" s="11" t="s">
        <v>80</v>
      </c>
      <c r="AY339" s="248" t="s">
        <v>162</v>
      </c>
    </row>
    <row r="340" s="11" customFormat="1">
      <c r="B340" s="238"/>
      <c r="C340" s="239"/>
      <c r="D340" s="235" t="s">
        <v>173</v>
      </c>
      <c r="E340" s="240" t="s">
        <v>37</v>
      </c>
      <c r="F340" s="241" t="s">
        <v>803</v>
      </c>
      <c r="G340" s="239"/>
      <c r="H340" s="242">
        <v>648.05399999999997</v>
      </c>
      <c r="I340" s="243"/>
      <c r="J340" s="239"/>
      <c r="K340" s="239"/>
      <c r="L340" s="244"/>
      <c r="M340" s="245"/>
      <c r="N340" s="246"/>
      <c r="O340" s="246"/>
      <c r="P340" s="246"/>
      <c r="Q340" s="246"/>
      <c r="R340" s="246"/>
      <c r="S340" s="246"/>
      <c r="T340" s="247"/>
      <c r="AT340" s="248" t="s">
        <v>173</v>
      </c>
      <c r="AU340" s="248" t="s">
        <v>90</v>
      </c>
      <c r="AV340" s="11" t="s">
        <v>90</v>
      </c>
      <c r="AW340" s="11" t="s">
        <v>43</v>
      </c>
      <c r="AX340" s="11" t="s">
        <v>80</v>
      </c>
      <c r="AY340" s="248" t="s">
        <v>162</v>
      </c>
    </row>
    <row r="341" s="12" customFormat="1">
      <c r="B341" s="249"/>
      <c r="C341" s="250"/>
      <c r="D341" s="235" t="s">
        <v>173</v>
      </c>
      <c r="E341" s="251" t="s">
        <v>37</v>
      </c>
      <c r="F341" s="252" t="s">
        <v>180</v>
      </c>
      <c r="G341" s="250"/>
      <c r="H341" s="253">
        <v>1770.5250000000001</v>
      </c>
      <c r="I341" s="254"/>
      <c r="J341" s="250"/>
      <c r="K341" s="250"/>
      <c r="L341" s="255"/>
      <c r="M341" s="256"/>
      <c r="N341" s="257"/>
      <c r="O341" s="257"/>
      <c r="P341" s="257"/>
      <c r="Q341" s="257"/>
      <c r="R341" s="257"/>
      <c r="S341" s="257"/>
      <c r="T341" s="258"/>
      <c r="AT341" s="259" t="s">
        <v>173</v>
      </c>
      <c r="AU341" s="259" t="s">
        <v>90</v>
      </c>
      <c r="AV341" s="12" t="s">
        <v>169</v>
      </c>
      <c r="AW341" s="12" t="s">
        <v>43</v>
      </c>
      <c r="AX341" s="12" t="s">
        <v>88</v>
      </c>
      <c r="AY341" s="259" t="s">
        <v>162</v>
      </c>
    </row>
    <row r="342" s="1" customFormat="1" ht="16.5" customHeight="1">
      <c r="B342" s="47"/>
      <c r="C342" s="223" t="s">
        <v>544</v>
      </c>
      <c r="D342" s="223" t="s">
        <v>164</v>
      </c>
      <c r="E342" s="224" t="s">
        <v>582</v>
      </c>
      <c r="F342" s="225" t="s">
        <v>583</v>
      </c>
      <c r="G342" s="226" t="s">
        <v>337</v>
      </c>
      <c r="H342" s="227">
        <v>196.71600000000001</v>
      </c>
      <c r="I342" s="228"/>
      <c r="J342" s="229">
        <f>ROUND(I342*H342,2)</f>
        <v>0</v>
      </c>
      <c r="K342" s="225" t="s">
        <v>168</v>
      </c>
      <c r="L342" s="73"/>
      <c r="M342" s="230" t="s">
        <v>37</v>
      </c>
      <c r="N342" s="231" t="s">
        <v>51</v>
      </c>
      <c r="O342" s="48"/>
      <c r="P342" s="232">
        <f>O342*H342</f>
        <v>0</v>
      </c>
      <c r="Q342" s="232">
        <v>0</v>
      </c>
      <c r="R342" s="232">
        <f>Q342*H342</f>
        <v>0</v>
      </c>
      <c r="S342" s="232">
        <v>0</v>
      </c>
      <c r="T342" s="233">
        <f>S342*H342</f>
        <v>0</v>
      </c>
      <c r="AR342" s="24" t="s">
        <v>169</v>
      </c>
      <c r="AT342" s="24" t="s">
        <v>164</v>
      </c>
      <c r="AU342" s="24" t="s">
        <v>90</v>
      </c>
      <c r="AY342" s="24" t="s">
        <v>162</v>
      </c>
      <c r="BE342" s="234">
        <f>IF(N342="základní",J342,0)</f>
        <v>0</v>
      </c>
      <c r="BF342" s="234">
        <f>IF(N342="snížená",J342,0)</f>
        <v>0</v>
      </c>
      <c r="BG342" s="234">
        <f>IF(N342="zákl. přenesená",J342,0)</f>
        <v>0</v>
      </c>
      <c r="BH342" s="234">
        <f>IF(N342="sníž. přenesená",J342,0)</f>
        <v>0</v>
      </c>
      <c r="BI342" s="234">
        <f>IF(N342="nulová",J342,0)</f>
        <v>0</v>
      </c>
      <c r="BJ342" s="24" t="s">
        <v>88</v>
      </c>
      <c r="BK342" s="234">
        <f>ROUND(I342*H342,2)</f>
        <v>0</v>
      </c>
      <c r="BL342" s="24" t="s">
        <v>169</v>
      </c>
      <c r="BM342" s="24" t="s">
        <v>804</v>
      </c>
    </row>
    <row r="343" s="1" customFormat="1">
      <c r="B343" s="47"/>
      <c r="C343" s="75"/>
      <c r="D343" s="235" t="s">
        <v>171</v>
      </c>
      <c r="E343" s="75"/>
      <c r="F343" s="236" t="s">
        <v>585</v>
      </c>
      <c r="G343" s="75"/>
      <c r="H343" s="75"/>
      <c r="I343" s="193"/>
      <c r="J343" s="75"/>
      <c r="K343" s="75"/>
      <c r="L343" s="73"/>
      <c r="M343" s="237"/>
      <c r="N343" s="48"/>
      <c r="O343" s="48"/>
      <c r="P343" s="48"/>
      <c r="Q343" s="48"/>
      <c r="R343" s="48"/>
      <c r="S343" s="48"/>
      <c r="T343" s="96"/>
      <c r="AT343" s="24" t="s">
        <v>171</v>
      </c>
      <c r="AU343" s="24" t="s">
        <v>90</v>
      </c>
    </row>
    <row r="344" s="1" customFormat="1" ht="16.5" customHeight="1">
      <c r="B344" s="47"/>
      <c r="C344" s="223" t="s">
        <v>549</v>
      </c>
      <c r="D344" s="223" t="s">
        <v>164</v>
      </c>
      <c r="E344" s="224" t="s">
        <v>587</v>
      </c>
      <c r="F344" s="225" t="s">
        <v>588</v>
      </c>
      <c r="G344" s="226" t="s">
        <v>337</v>
      </c>
      <c r="H344" s="227">
        <v>39.189999999999998</v>
      </c>
      <c r="I344" s="228"/>
      <c r="J344" s="229">
        <f>ROUND(I344*H344,2)</f>
        <v>0</v>
      </c>
      <c r="K344" s="225" t="s">
        <v>168</v>
      </c>
      <c r="L344" s="73"/>
      <c r="M344" s="230" t="s">
        <v>37</v>
      </c>
      <c r="N344" s="231" t="s">
        <v>51</v>
      </c>
      <c r="O344" s="48"/>
      <c r="P344" s="232">
        <f>O344*H344</f>
        <v>0</v>
      </c>
      <c r="Q344" s="232">
        <v>0</v>
      </c>
      <c r="R344" s="232">
        <f>Q344*H344</f>
        <v>0</v>
      </c>
      <c r="S344" s="232">
        <v>0</v>
      </c>
      <c r="T344" s="233">
        <f>S344*H344</f>
        <v>0</v>
      </c>
      <c r="AR344" s="24" t="s">
        <v>169</v>
      </c>
      <c r="AT344" s="24" t="s">
        <v>164</v>
      </c>
      <c r="AU344" s="24" t="s">
        <v>90</v>
      </c>
      <c r="AY344" s="24" t="s">
        <v>162</v>
      </c>
      <c r="BE344" s="234">
        <f>IF(N344="základní",J344,0)</f>
        <v>0</v>
      </c>
      <c r="BF344" s="234">
        <f>IF(N344="snížená",J344,0)</f>
        <v>0</v>
      </c>
      <c r="BG344" s="234">
        <f>IF(N344="zákl. přenesená",J344,0)</f>
        <v>0</v>
      </c>
      <c r="BH344" s="234">
        <f>IF(N344="sníž. přenesená",J344,0)</f>
        <v>0</v>
      </c>
      <c r="BI344" s="234">
        <f>IF(N344="nulová",J344,0)</f>
        <v>0</v>
      </c>
      <c r="BJ344" s="24" t="s">
        <v>88</v>
      </c>
      <c r="BK344" s="234">
        <f>ROUND(I344*H344,2)</f>
        <v>0</v>
      </c>
      <c r="BL344" s="24" t="s">
        <v>169</v>
      </c>
      <c r="BM344" s="24" t="s">
        <v>805</v>
      </c>
    </row>
    <row r="345" s="1" customFormat="1">
      <c r="B345" s="47"/>
      <c r="C345" s="75"/>
      <c r="D345" s="235" t="s">
        <v>171</v>
      </c>
      <c r="E345" s="75"/>
      <c r="F345" s="236" t="s">
        <v>590</v>
      </c>
      <c r="G345" s="75"/>
      <c r="H345" s="75"/>
      <c r="I345" s="193"/>
      <c r="J345" s="75"/>
      <c r="K345" s="75"/>
      <c r="L345" s="73"/>
      <c r="M345" s="237"/>
      <c r="N345" s="48"/>
      <c r="O345" s="48"/>
      <c r="P345" s="48"/>
      <c r="Q345" s="48"/>
      <c r="R345" s="48"/>
      <c r="S345" s="48"/>
      <c r="T345" s="96"/>
      <c r="AT345" s="24" t="s">
        <v>171</v>
      </c>
      <c r="AU345" s="24" t="s">
        <v>90</v>
      </c>
    </row>
    <row r="346" s="11" customFormat="1">
      <c r="B346" s="238"/>
      <c r="C346" s="239"/>
      <c r="D346" s="235" t="s">
        <v>173</v>
      </c>
      <c r="E346" s="240" t="s">
        <v>37</v>
      </c>
      <c r="F346" s="241" t="s">
        <v>806</v>
      </c>
      <c r="G346" s="239"/>
      <c r="H346" s="242">
        <v>39.189999999999998</v>
      </c>
      <c r="I346" s="243"/>
      <c r="J346" s="239"/>
      <c r="K346" s="239"/>
      <c r="L346" s="244"/>
      <c r="M346" s="245"/>
      <c r="N346" s="246"/>
      <c r="O346" s="246"/>
      <c r="P346" s="246"/>
      <c r="Q346" s="246"/>
      <c r="R346" s="246"/>
      <c r="S346" s="246"/>
      <c r="T346" s="247"/>
      <c r="AT346" s="248" t="s">
        <v>173</v>
      </c>
      <c r="AU346" s="248" t="s">
        <v>90</v>
      </c>
      <c r="AV346" s="11" t="s">
        <v>90</v>
      </c>
      <c r="AW346" s="11" t="s">
        <v>43</v>
      </c>
      <c r="AX346" s="11" t="s">
        <v>88</v>
      </c>
      <c r="AY346" s="248" t="s">
        <v>162</v>
      </c>
    </row>
    <row r="347" s="1" customFormat="1" ht="25.5" customHeight="1">
      <c r="B347" s="47"/>
      <c r="C347" s="223" t="s">
        <v>554</v>
      </c>
      <c r="D347" s="223" t="s">
        <v>164</v>
      </c>
      <c r="E347" s="224" t="s">
        <v>593</v>
      </c>
      <c r="F347" s="225" t="s">
        <v>594</v>
      </c>
      <c r="G347" s="226" t="s">
        <v>337</v>
      </c>
      <c r="H347" s="227">
        <v>72.006</v>
      </c>
      <c r="I347" s="228"/>
      <c r="J347" s="229">
        <f>ROUND(I347*H347,2)</f>
        <v>0</v>
      </c>
      <c r="K347" s="225" t="s">
        <v>168</v>
      </c>
      <c r="L347" s="73"/>
      <c r="M347" s="230" t="s">
        <v>37</v>
      </c>
      <c r="N347" s="231" t="s">
        <v>51</v>
      </c>
      <c r="O347" s="48"/>
      <c r="P347" s="232">
        <f>O347*H347</f>
        <v>0</v>
      </c>
      <c r="Q347" s="232">
        <v>0</v>
      </c>
      <c r="R347" s="232">
        <f>Q347*H347</f>
        <v>0</v>
      </c>
      <c r="S347" s="232">
        <v>0</v>
      </c>
      <c r="T347" s="233">
        <f>S347*H347</f>
        <v>0</v>
      </c>
      <c r="AR347" s="24" t="s">
        <v>169</v>
      </c>
      <c r="AT347" s="24" t="s">
        <v>164</v>
      </c>
      <c r="AU347" s="24" t="s">
        <v>90</v>
      </c>
      <c r="AY347" s="24" t="s">
        <v>162</v>
      </c>
      <c r="BE347" s="234">
        <f>IF(N347="základní",J347,0)</f>
        <v>0</v>
      </c>
      <c r="BF347" s="234">
        <f>IF(N347="snížená",J347,0)</f>
        <v>0</v>
      </c>
      <c r="BG347" s="234">
        <f>IF(N347="zákl. přenesená",J347,0)</f>
        <v>0</v>
      </c>
      <c r="BH347" s="234">
        <f>IF(N347="sníž. přenesená",J347,0)</f>
        <v>0</v>
      </c>
      <c r="BI347" s="234">
        <f>IF(N347="nulová",J347,0)</f>
        <v>0</v>
      </c>
      <c r="BJ347" s="24" t="s">
        <v>88</v>
      </c>
      <c r="BK347" s="234">
        <f>ROUND(I347*H347,2)</f>
        <v>0</v>
      </c>
      <c r="BL347" s="24" t="s">
        <v>169</v>
      </c>
      <c r="BM347" s="24" t="s">
        <v>807</v>
      </c>
    </row>
    <row r="348" s="1" customFormat="1">
      <c r="B348" s="47"/>
      <c r="C348" s="75"/>
      <c r="D348" s="235" t="s">
        <v>171</v>
      </c>
      <c r="E348" s="75"/>
      <c r="F348" s="236" t="s">
        <v>590</v>
      </c>
      <c r="G348" s="75"/>
      <c r="H348" s="75"/>
      <c r="I348" s="193"/>
      <c r="J348" s="75"/>
      <c r="K348" s="75"/>
      <c r="L348" s="73"/>
      <c r="M348" s="237"/>
      <c r="N348" s="48"/>
      <c r="O348" s="48"/>
      <c r="P348" s="48"/>
      <c r="Q348" s="48"/>
      <c r="R348" s="48"/>
      <c r="S348" s="48"/>
      <c r="T348" s="96"/>
      <c r="AT348" s="24" t="s">
        <v>171</v>
      </c>
      <c r="AU348" s="24" t="s">
        <v>90</v>
      </c>
    </row>
    <row r="349" s="11" customFormat="1">
      <c r="B349" s="238"/>
      <c r="C349" s="239"/>
      <c r="D349" s="235" t="s">
        <v>173</v>
      </c>
      <c r="E349" s="240" t="s">
        <v>37</v>
      </c>
      <c r="F349" s="241" t="s">
        <v>808</v>
      </c>
      <c r="G349" s="239"/>
      <c r="H349" s="242">
        <v>72.006</v>
      </c>
      <c r="I349" s="243"/>
      <c r="J349" s="239"/>
      <c r="K349" s="239"/>
      <c r="L349" s="244"/>
      <c r="M349" s="245"/>
      <c r="N349" s="246"/>
      <c r="O349" s="246"/>
      <c r="P349" s="246"/>
      <c r="Q349" s="246"/>
      <c r="R349" s="246"/>
      <c r="S349" s="246"/>
      <c r="T349" s="247"/>
      <c r="AT349" s="248" t="s">
        <v>173</v>
      </c>
      <c r="AU349" s="248" t="s">
        <v>90</v>
      </c>
      <c r="AV349" s="11" t="s">
        <v>90</v>
      </c>
      <c r="AW349" s="11" t="s">
        <v>43</v>
      </c>
      <c r="AX349" s="11" t="s">
        <v>88</v>
      </c>
      <c r="AY349" s="248" t="s">
        <v>162</v>
      </c>
    </row>
    <row r="350" s="1" customFormat="1" ht="25.5" customHeight="1">
      <c r="B350" s="47"/>
      <c r="C350" s="223" t="s">
        <v>559</v>
      </c>
      <c r="D350" s="223" t="s">
        <v>164</v>
      </c>
      <c r="E350" s="224" t="s">
        <v>598</v>
      </c>
      <c r="F350" s="225" t="s">
        <v>599</v>
      </c>
      <c r="G350" s="226" t="s">
        <v>337</v>
      </c>
      <c r="H350" s="227">
        <v>85.137</v>
      </c>
      <c r="I350" s="228"/>
      <c r="J350" s="229">
        <f>ROUND(I350*H350,2)</f>
        <v>0</v>
      </c>
      <c r="K350" s="225" t="s">
        <v>168</v>
      </c>
      <c r="L350" s="73"/>
      <c r="M350" s="230" t="s">
        <v>37</v>
      </c>
      <c r="N350" s="231" t="s">
        <v>51</v>
      </c>
      <c r="O350" s="48"/>
      <c r="P350" s="232">
        <f>O350*H350</f>
        <v>0</v>
      </c>
      <c r="Q350" s="232">
        <v>0</v>
      </c>
      <c r="R350" s="232">
        <f>Q350*H350</f>
        <v>0</v>
      </c>
      <c r="S350" s="232">
        <v>0</v>
      </c>
      <c r="T350" s="233">
        <f>S350*H350</f>
        <v>0</v>
      </c>
      <c r="AR350" s="24" t="s">
        <v>169</v>
      </c>
      <c r="AT350" s="24" t="s">
        <v>164</v>
      </c>
      <c r="AU350" s="24" t="s">
        <v>90</v>
      </c>
      <c r="AY350" s="24" t="s">
        <v>162</v>
      </c>
      <c r="BE350" s="234">
        <f>IF(N350="základní",J350,0)</f>
        <v>0</v>
      </c>
      <c r="BF350" s="234">
        <f>IF(N350="snížená",J350,0)</f>
        <v>0</v>
      </c>
      <c r="BG350" s="234">
        <f>IF(N350="zákl. přenesená",J350,0)</f>
        <v>0</v>
      </c>
      <c r="BH350" s="234">
        <f>IF(N350="sníž. přenesená",J350,0)</f>
        <v>0</v>
      </c>
      <c r="BI350" s="234">
        <f>IF(N350="nulová",J350,0)</f>
        <v>0</v>
      </c>
      <c r="BJ350" s="24" t="s">
        <v>88</v>
      </c>
      <c r="BK350" s="234">
        <f>ROUND(I350*H350,2)</f>
        <v>0</v>
      </c>
      <c r="BL350" s="24" t="s">
        <v>169</v>
      </c>
      <c r="BM350" s="24" t="s">
        <v>809</v>
      </c>
    </row>
    <row r="351" s="1" customFormat="1">
      <c r="B351" s="47"/>
      <c r="C351" s="75"/>
      <c r="D351" s="235" t="s">
        <v>171</v>
      </c>
      <c r="E351" s="75"/>
      <c r="F351" s="236" t="s">
        <v>590</v>
      </c>
      <c r="G351" s="75"/>
      <c r="H351" s="75"/>
      <c r="I351" s="193"/>
      <c r="J351" s="75"/>
      <c r="K351" s="75"/>
      <c r="L351" s="73"/>
      <c r="M351" s="237"/>
      <c r="N351" s="48"/>
      <c r="O351" s="48"/>
      <c r="P351" s="48"/>
      <c r="Q351" s="48"/>
      <c r="R351" s="48"/>
      <c r="S351" s="48"/>
      <c r="T351" s="96"/>
      <c r="AT351" s="24" t="s">
        <v>171</v>
      </c>
      <c r="AU351" s="24" t="s">
        <v>90</v>
      </c>
    </row>
    <row r="352" s="11" customFormat="1">
      <c r="B352" s="238"/>
      <c r="C352" s="239"/>
      <c r="D352" s="235" t="s">
        <v>173</v>
      </c>
      <c r="E352" s="240" t="s">
        <v>37</v>
      </c>
      <c r="F352" s="241" t="s">
        <v>810</v>
      </c>
      <c r="G352" s="239"/>
      <c r="H352" s="242">
        <v>85.137</v>
      </c>
      <c r="I352" s="243"/>
      <c r="J352" s="239"/>
      <c r="K352" s="239"/>
      <c r="L352" s="244"/>
      <c r="M352" s="245"/>
      <c r="N352" s="246"/>
      <c r="O352" s="246"/>
      <c r="P352" s="246"/>
      <c r="Q352" s="246"/>
      <c r="R352" s="246"/>
      <c r="S352" s="246"/>
      <c r="T352" s="247"/>
      <c r="AT352" s="248" t="s">
        <v>173</v>
      </c>
      <c r="AU352" s="248" t="s">
        <v>90</v>
      </c>
      <c r="AV352" s="11" t="s">
        <v>90</v>
      </c>
      <c r="AW352" s="11" t="s">
        <v>43</v>
      </c>
      <c r="AX352" s="11" t="s">
        <v>88</v>
      </c>
      <c r="AY352" s="248" t="s">
        <v>162</v>
      </c>
    </row>
    <row r="353" s="10" customFormat="1" ht="29.88" customHeight="1">
      <c r="B353" s="207"/>
      <c r="C353" s="208"/>
      <c r="D353" s="209" t="s">
        <v>79</v>
      </c>
      <c r="E353" s="221" t="s">
        <v>602</v>
      </c>
      <c r="F353" s="221" t="s">
        <v>603</v>
      </c>
      <c r="G353" s="208"/>
      <c r="H353" s="208"/>
      <c r="I353" s="211"/>
      <c r="J353" s="222">
        <f>BK353</f>
        <v>0</v>
      </c>
      <c r="K353" s="208"/>
      <c r="L353" s="213"/>
      <c r="M353" s="214"/>
      <c r="N353" s="215"/>
      <c r="O353" s="215"/>
      <c r="P353" s="216">
        <f>SUM(P354:P355)</f>
        <v>0</v>
      </c>
      <c r="Q353" s="215"/>
      <c r="R353" s="216">
        <f>SUM(R354:R355)</f>
        <v>0</v>
      </c>
      <c r="S353" s="215"/>
      <c r="T353" s="217">
        <f>SUM(T354:T355)</f>
        <v>0</v>
      </c>
      <c r="AR353" s="218" t="s">
        <v>88</v>
      </c>
      <c r="AT353" s="219" t="s">
        <v>79</v>
      </c>
      <c r="AU353" s="219" t="s">
        <v>88</v>
      </c>
      <c r="AY353" s="218" t="s">
        <v>162</v>
      </c>
      <c r="BK353" s="220">
        <f>SUM(BK354:BK355)</f>
        <v>0</v>
      </c>
    </row>
    <row r="354" s="1" customFormat="1" ht="38.25" customHeight="1">
      <c r="B354" s="47"/>
      <c r="C354" s="223" t="s">
        <v>565</v>
      </c>
      <c r="D354" s="223" t="s">
        <v>164</v>
      </c>
      <c r="E354" s="224" t="s">
        <v>605</v>
      </c>
      <c r="F354" s="225" t="s">
        <v>606</v>
      </c>
      <c r="G354" s="226" t="s">
        <v>337</v>
      </c>
      <c r="H354" s="227">
        <v>201.70099999999999</v>
      </c>
      <c r="I354" s="228"/>
      <c r="J354" s="229">
        <f>ROUND(I354*H354,2)</f>
        <v>0</v>
      </c>
      <c r="K354" s="225" t="s">
        <v>168</v>
      </c>
      <c r="L354" s="73"/>
      <c r="M354" s="230" t="s">
        <v>37</v>
      </c>
      <c r="N354" s="231" t="s">
        <v>51</v>
      </c>
      <c r="O354" s="48"/>
      <c r="P354" s="232">
        <f>O354*H354</f>
        <v>0</v>
      </c>
      <c r="Q354" s="232">
        <v>0</v>
      </c>
      <c r="R354" s="232">
        <f>Q354*H354</f>
        <v>0</v>
      </c>
      <c r="S354" s="232">
        <v>0</v>
      </c>
      <c r="T354" s="233">
        <f>S354*H354</f>
        <v>0</v>
      </c>
      <c r="AR354" s="24" t="s">
        <v>169</v>
      </c>
      <c r="AT354" s="24" t="s">
        <v>164</v>
      </c>
      <c r="AU354" s="24" t="s">
        <v>90</v>
      </c>
      <c r="AY354" s="24" t="s">
        <v>162</v>
      </c>
      <c r="BE354" s="234">
        <f>IF(N354="základní",J354,0)</f>
        <v>0</v>
      </c>
      <c r="BF354" s="234">
        <f>IF(N354="snížená",J354,0)</f>
        <v>0</v>
      </c>
      <c r="BG354" s="234">
        <f>IF(N354="zákl. přenesená",J354,0)</f>
        <v>0</v>
      </c>
      <c r="BH354" s="234">
        <f>IF(N354="sníž. přenesená",J354,0)</f>
        <v>0</v>
      </c>
      <c r="BI354" s="234">
        <f>IF(N354="nulová",J354,0)</f>
        <v>0</v>
      </c>
      <c r="BJ354" s="24" t="s">
        <v>88</v>
      </c>
      <c r="BK354" s="234">
        <f>ROUND(I354*H354,2)</f>
        <v>0</v>
      </c>
      <c r="BL354" s="24" t="s">
        <v>169</v>
      </c>
      <c r="BM354" s="24" t="s">
        <v>811</v>
      </c>
    </row>
    <row r="355" s="1" customFormat="1">
      <c r="B355" s="47"/>
      <c r="C355" s="75"/>
      <c r="D355" s="235" t="s">
        <v>171</v>
      </c>
      <c r="E355" s="75"/>
      <c r="F355" s="236" t="s">
        <v>608</v>
      </c>
      <c r="G355" s="75"/>
      <c r="H355" s="75"/>
      <c r="I355" s="193"/>
      <c r="J355" s="75"/>
      <c r="K355" s="75"/>
      <c r="L355" s="73"/>
      <c r="M355" s="291"/>
      <c r="N355" s="292"/>
      <c r="O355" s="292"/>
      <c r="P355" s="292"/>
      <c r="Q355" s="292"/>
      <c r="R355" s="292"/>
      <c r="S355" s="292"/>
      <c r="T355" s="293"/>
      <c r="AT355" s="24" t="s">
        <v>171</v>
      </c>
      <c r="AU355" s="24" t="s">
        <v>90</v>
      </c>
    </row>
    <row r="356" s="1" customFormat="1" ht="6.96" customHeight="1">
      <c r="B356" s="68"/>
      <c r="C356" s="69"/>
      <c r="D356" s="69"/>
      <c r="E356" s="69"/>
      <c r="F356" s="69"/>
      <c r="G356" s="69"/>
      <c r="H356" s="69"/>
      <c r="I356" s="168"/>
      <c r="J356" s="69"/>
      <c r="K356" s="69"/>
      <c r="L356" s="73"/>
    </row>
  </sheetData>
  <sheetProtection sheet="1" autoFilter="0" formatColumns="0" formatRows="0" objects="1" scenarios="1" spinCount="100000" saltValue="PKNZ/Xf3rNRLhlBsZjI1VDl+D34M1ahCrq5+/qMwNh/NOOHp7xUorncGPu3FirFn9xp0izRFOLCSi3oj6RMb9Q==" hashValue="SoYDXToM6u38foI5WtFC6M2jgyqbM4WhX7TVkkGhIwCfqTVEkRM5I+e+I/Sl3Rt2pKhj/Wrfs+X4FqO1iX+S+A==" algorithmName="SHA-512" password="CC35"/>
  <autoFilter ref="C84:K355"/>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7"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8"/>
      <c r="C1" s="138"/>
      <c r="D1" s="139" t="s">
        <v>1</v>
      </c>
      <c r="E1" s="138"/>
      <c r="F1" s="140" t="s">
        <v>106</v>
      </c>
      <c r="G1" s="140" t="s">
        <v>107</v>
      </c>
      <c r="H1" s="140"/>
      <c r="I1" s="141"/>
      <c r="J1" s="140" t="s">
        <v>108</v>
      </c>
      <c r="K1" s="139" t="s">
        <v>109</v>
      </c>
      <c r="L1" s="140" t="s">
        <v>110</v>
      </c>
      <c r="M1" s="140"/>
      <c r="N1" s="140"/>
      <c r="O1" s="140"/>
      <c r="P1" s="140"/>
      <c r="Q1" s="140"/>
      <c r="R1" s="140"/>
      <c r="S1" s="140"/>
      <c r="T1" s="140"/>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96</v>
      </c>
      <c r="AZ2" s="142" t="s">
        <v>609</v>
      </c>
      <c r="BA2" s="142" t="s">
        <v>610</v>
      </c>
      <c r="BB2" s="142" t="s">
        <v>37</v>
      </c>
      <c r="BC2" s="142" t="s">
        <v>812</v>
      </c>
      <c r="BD2" s="142" t="s">
        <v>90</v>
      </c>
    </row>
    <row r="3" ht="6.96" customHeight="1">
      <c r="B3" s="25"/>
      <c r="C3" s="26"/>
      <c r="D3" s="26"/>
      <c r="E3" s="26"/>
      <c r="F3" s="26"/>
      <c r="G3" s="26"/>
      <c r="H3" s="26"/>
      <c r="I3" s="143"/>
      <c r="J3" s="26"/>
      <c r="K3" s="27"/>
      <c r="AT3" s="24" t="s">
        <v>90</v>
      </c>
      <c r="AZ3" s="142" t="s">
        <v>117</v>
      </c>
      <c r="BA3" s="142" t="s">
        <v>37</v>
      </c>
      <c r="BB3" s="142" t="s">
        <v>37</v>
      </c>
      <c r="BC3" s="142" t="s">
        <v>813</v>
      </c>
      <c r="BD3" s="142" t="s">
        <v>90</v>
      </c>
    </row>
    <row r="4" ht="36.96" customHeight="1">
      <c r="B4" s="28"/>
      <c r="C4" s="29"/>
      <c r="D4" s="30" t="s">
        <v>116</v>
      </c>
      <c r="E4" s="29"/>
      <c r="F4" s="29"/>
      <c r="G4" s="29"/>
      <c r="H4" s="29"/>
      <c r="I4" s="144"/>
      <c r="J4" s="29"/>
      <c r="K4" s="31"/>
      <c r="M4" s="32" t="s">
        <v>12</v>
      </c>
      <c r="AT4" s="24" t="s">
        <v>6</v>
      </c>
      <c r="AZ4" s="142" t="s">
        <v>120</v>
      </c>
      <c r="BA4" s="142" t="s">
        <v>37</v>
      </c>
      <c r="BB4" s="142" t="s">
        <v>37</v>
      </c>
      <c r="BC4" s="142" t="s">
        <v>814</v>
      </c>
      <c r="BD4" s="142" t="s">
        <v>90</v>
      </c>
    </row>
    <row r="5" ht="6.96" customHeight="1">
      <c r="B5" s="28"/>
      <c r="C5" s="29"/>
      <c r="D5" s="29"/>
      <c r="E5" s="29"/>
      <c r="F5" s="29"/>
      <c r="G5" s="29"/>
      <c r="H5" s="29"/>
      <c r="I5" s="144"/>
      <c r="J5" s="29"/>
      <c r="K5" s="31"/>
      <c r="AZ5" s="142" t="s">
        <v>617</v>
      </c>
      <c r="BA5" s="142" t="s">
        <v>37</v>
      </c>
      <c r="BB5" s="142" t="s">
        <v>37</v>
      </c>
      <c r="BC5" s="142" t="s">
        <v>815</v>
      </c>
      <c r="BD5" s="142" t="s">
        <v>90</v>
      </c>
    </row>
    <row r="6">
      <c r="B6" s="28"/>
      <c r="C6" s="29"/>
      <c r="D6" s="40" t="s">
        <v>18</v>
      </c>
      <c r="E6" s="29"/>
      <c r="F6" s="29"/>
      <c r="G6" s="29"/>
      <c r="H6" s="29"/>
      <c r="I6" s="144"/>
      <c r="J6" s="29"/>
      <c r="K6" s="31"/>
      <c r="AZ6" s="142" t="s">
        <v>619</v>
      </c>
      <c r="BA6" s="142" t="s">
        <v>37</v>
      </c>
      <c r="BB6" s="142" t="s">
        <v>37</v>
      </c>
      <c r="BC6" s="142" t="s">
        <v>816</v>
      </c>
      <c r="BD6" s="142" t="s">
        <v>90</v>
      </c>
    </row>
    <row r="7" ht="16.5" customHeight="1">
      <c r="B7" s="28"/>
      <c r="C7" s="29"/>
      <c r="D7" s="29"/>
      <c r="E7" s="145" t="str">
        <f>'Rekapitulace stavby'!K6</f>
        <v>Rekonstrukce kanalizační stoky AIa v ul. Písečná, Kolín</v>
      </c>
      <c r="F7" s="40"/>
      <c r="G7" s="40"/>
      <c r="H7" s="40"/>
      <c r="I7" s="144"/>
      <c r="J7" s="29"/>
      <c r="K7" s="31"/>
      <c r="AZ7" s="142" t="s">
        <v>622</v>
      </c>
      <c r="BA7" s="142" t="s">
        <v>37</v>
      </c>
      <c r="BB7" s="142" t="s">
        <v>37</v>
      </c>
      <c r="BC7" s="142" t="s">
        <v>817</v>
      </c>
      <c r="BD7" s="142" t="s">
        <v>90</v>
      </c>
    </row>
    <row r="8" s="1" customFormat="1">
      <c r="B8" s="47"/>
      <c r="C8" s="48"/>
      <c r="D8" s="40" t="s">
        <v>129</v>
      </c>
      <c r="E8" s="48"/>
      <c r="F8" s="48"/>
      <c r="G8" s="48"/>
      <c r="H8" s="48"/>
      <c r="I8" s="146"/>
      <c r="J8" s="48"/>
      <c r="K8" s="52"/>
    </row>
    <row r="9" s="1" customFormat="1" ht="36.96" customHeight="1">
      <c r="B9" s="47"/>
      <c r="C9" s="48"/>
      <c r="D9" s="48"/>
      <c r="E9" s="147" t="s">
        <v>818</v>
      </c>
      <c r="F9" s="48"/>
      <c r="G9" s="48"/>
      <c r="H9" s="48"/>
      <c r="I9" s="146"/>
      <c r="J9" s="48"/>
      <c r="K9" s="52"/>
    </row>
    <row r="10" s="1" customFormat="1">
      <c r="B10" s="47"/>
      <c r="C10" s="48"/>
      <c r="D10" s="48"/>
      <c r="E10" s="48"/>
      <c r="F10" s="48"/>
      <c r="G10" s="48"/>
      <c r="H10" s="48"/>
      <c r="I10" s="146"/>
      <c r="J10" s="48"/>
      <c r="K10" s="52"/>
    </row>
    <row r="11" s="1" customFormat="1" ht="14.4" customHeight="1">
      <c r="B11" s="47"/>
      <c r="C11" s="48"/>
      <c r="D11" s="40" t="s">
        <v>20</v>
      </c>
      <c r="E11" s="48"/>
      <c r="F11" s="35" t="s">
        <v>21</v>
      </c>
      <c r="G11" s="48"/>
      <c r="H11" s="48"/>
      <c r="I11" s="148" t="s">
        <v>22</v>
      </c>
      <c r="J11" s="35" t="s">
        <v>37</v>
      </c>
      <c r="K11" s="52"/>
    </row>
    <row r="12" s="1" customFormat="1" ht="14.4" customHeight="1">
      <c r="B12" s="47"/>
      <c r="C12" s="48"/>
      <c r="D12" s="40" t="s">
        <v>24</v>
      </c>
      <c r="E12" s="48"/>
      <c r="F12" s="35" t="s">
        <v>25</v>
      </c>
      <c r="G12" s="48"/>
      <c r="H12" s="48"/>
      <c r="I12" s="148" t="s">
        <v>26</v>
      </c>
      <c r="J12" s="149" t="str">
        <f>'Rekapitulace stavby'!AN8</f>
        <v>3. 1. 2018</v>
      </c>
      <c r="K12" s="52"/>
    </row>
    <row r="13" s="1" customFormat="1" ht="10.8" customHeight="1">
      <c r="B13" s="47"/>
      <c r="C13" s="48"/>
      <c r="D13" s="48"/>
      <c r="E13" s="48"/>
      <c r="F13" s="48"/>
      <c r="G13" s="48"/>
      <c r="H13" s="48"/>
      <c r="I13" s="146"/>
      <c r="J13" s="48"/>
      <c r="K13" s="52"/>
    </row>
    <row r="14" s="1" customFormat="1" ht="14.4" customHeight="1">
      <c r="B14" s="47"/>
      <c r="C14" s="48"/>
      <c r="D14" s="40" t="s">
        <v>32</v>
      </c>
      <c r="E14" s="48"/>
      <c r="F14" s="48"/>
      <c r="G14" s="48"/>
      <c r="H14" s="48"/>
      <c r="I14" s="148" t="s">
        <v>33</v>
      </c>
      <c r="J14" s="35" t="s">
        <v>34</v>
      </c>
      <c r="K14" s="52"/>
    </row>
    <row r="15" s="1" customFormat="1" ht="18" customHeight="1">
      <c r="B15" s="47"/>
      <c r="C15" s="48"/>
      <c r="D15" s="48"/>
      <c r="E15" s="35" t="s">
        <v>35</v>
      </c>
      <c r="F15" s="48"/>
      <c r="G15" s="48"/>
      <c r="H15" s="48"/>
      <c r="I15" s="148" t="s">
        <v>36</v>
      </c>
      <c r="J15" s="35" t="s">
        <v>37</v>
      </c>
      <c r="K15" s="52"/>
    </row>
    <row r="16" s="1" customFormat="1" ht="6.96" customHeight="1">
      <c r="B16" s="47"/>
      <c r="C16" s="48"/>
      <c r="D16" s="48"/>
      <c r="E16" s="48"/>
      <c r="F16" s="48"/>
      <c r="G16" s="48"/>
      <c r="H16" s="48"/>
      <c r="I16" s="146"/>
      <c r="J16" s="48"/>
      <c r="K16" s="52"/>
    </row>
    <row r="17" s="1" customFormat="1" ht="14.4" customHeight="1">
      <c r="B17" s="47"/>
      <c r="C17" s="48"/>
      <c r="D17" s="40" t="s">
        <v>38</v>
      </c>
      <c r="E17" s="48"/>
      <c r="F17" s="48"/>
      <c r="G17" s="48"/>
      <c r="H17" s="48"/>
      <c r="I17" s="148" t="s">
        <v>33</v>
      </c>
      <c r="J17" s="35" t="str">
        <f>IF('Rekapitulace stavby'!AN13="Vyplň údaj","",IF('Rekapitulace stavby'!AN13="","",'Rekapitulace stavby'!AN13))</f>
        <v/>
      </c>
      <c r="K17" s="52"/>
    </row>
    <row r="18" s="1" customFormat="1" ht="18" customHeight="1">
      <c r="B18" s="47"/>
      <c r="C18" s="48"/>
      <c r="D18" s="48"/>
      <c r="E18" s="35" t="str">
        <f>IF('Rekapitulace stavby'!E14="Vyplň údaj","",IF('Rekapitulace stavby'!E14="","",'Rekapitulace stavby'!E14))</f>
        <v/>
      </c>
      <c r="F18" s="48"/>
      <c r="G18" s="48"/>
      <c r="H18" s="48"/>
      <c r="I18" s="148" t="s">
        <v>36</v>
      </c>
      <c r="J18" s="35" t="str">
        <f>IF('Rekapitulace stavby'!AN14="Vyplň údaj","",IF('Rekapitulace stavby'!AN14="","",'Rekapitulace stavby'!AN14))</f>
        <v/>
      </c>
      <c r="K18" s="52"/>
    </row>
    <row r="19" s="1" customFormat="1" ht="6.96" customHeight="1">
      <c r="B19" s="47"/>
      <c r="C19" s="48"/>
      <c r="D19" s="48"/>
      <c r="E19" s="48"/>
      <c r="F19" s="48"/>
      <c r="G19" s="48"/>
      <c r="H19" s="48"/>
      <c r="I19" s="146"/>
      <c r="J19" s="48"/>
      <c r="K19" s="52"/>
    </row>
    <row r="20" s="1" customFormat="1" ht="14.4" customHeight="1">
      <c r="B20" s="47"/>
      <c r="C20" s="48"/>
      <c r="D20" s="40" t="s">
        <v>40</v>
      </c>
      <c r="E20" s="48"/>
      <c r="F20" s="48"/>
      <c r="G20" s="48"/>
      <c r="H20" s="48"/>
      <c r="I20" s="148" t="s">
        <v>33</v>
      </c>
      <c r="J20" s="35" t="s">
        <v>41</v>
      </c>
      <c r="K20" s="52"/>
    </row>
    <row r="21" s="1" customFormat="1" ht="18" customHeight="1">
      <c r="B21" s="47"/>
      <c r="C21" s="48"/>
      <c r="D21" s="48"/>
      <c r="E21" s="35" t="s">
        <v>42</v>
      </c>
      <c r="F21" s="48"/>
      <c r="G21" s="48"/>
      <c r="H21" s="48"/>
      <c r="I21" s="148" t="s">
        <v>36</v>
      </c>
      <c r="J21" s="35" t="s">
        <v>37</v>
      </c>
      <c r="K21" s="52"/>
    </row>
    <row r="22" s="1" customFormat="1" ht="6.96" customHeight="1">
      <c r="B22" s="47"/>
      <c r="C22" s="48"/>
      <c r="D22" s="48"/>
      <c r="E22" s="48"/>
      <c r="F22" s="48"/>
      <c r="G22" s="48"/>
      <c r="H22" s="48"/>
      <c r="I22" s="146"/>
      <c r="J22" s="48"/>
      <c r="K22" s="52"/>
    </row>
    <row r="23" s="1" customFormat="1" ht="14.4" customHeight="1">
      <c r="B23" s="47"/>
      <c r="C23" s="48"/>
      <c r="D23" s="40" t="s">
        <v>44</v>
      </c>
      <c r="E23" s="48"/>
      <c r="F23" s="48"/>
      <c r="G23" s="48"/>
      <c r="H23" s="48"/>
      <c r="I23" s="146"/>
      <c r="J23" s="48"/>
      <c r="K23" s="52"/>
    </row>
    <row r="24" s="6" customFormat="1" ht="16.5" customHeight="1">
      <c r="B24" s="150"/>
      <c r="C24" s="151"/>
      <c r="D24" s="151"/>
      <c r="E24" s="45" t="s">
        <v>37</v>
      </c>
      <c r="F24" s="45"/>
      <c r="G24" s="45"/>
      <c r="H24" s="45"/>
      <c r="I24" s="152"/>
      <c r="J24" s="151"/>
      <c r="K24" s="153"/>
    </row>
    <row r="25" s="1" customFormat="1" ht="6.96" customHeight="1">
      <c r="B25" s="47"/>
      <c r="C25" s="48"/>
      <c r="D25" s="48"/>
      <c r="E25" s="48"/>
      <c r="F25" s="48"/>
      <c r="G25" s="48"/>
      <c r="H25" s="48"/>
      <c r="I25" s="146"/>
      <c r="J25" s="48"/>
      <c r="K25" s="52"/>
    </row>
    <row r="26" s="1" customFormat="1" ht="6.96" customHeight="1">
      <c r="B26" s="47"/>
      <c r="C26" s="48"/>
      <c r="D26" s="107"/>
      <c r="E26" s="107"/>
      <c r="F26" s="107"/>
      <c r="G26" s="107"/>
      <c r="H26" s="107"/>
      <c r="I26" s="154"/>
      <c r="J26" s="107"/>
      <c r="K26" s="155"/>
    </row>
    <row r="27" s="1" customFormat="1" ht="25.44" customHeight="1">
      <c r="B27" s="47"/>
      <c r="C27" s="48"/>
      <c r="D27" s="156" t="s">
        <v>46</v>
      </c>
      <c r="E27" s="48"/>
      <c r="F27" s="48"/>
      <c r="G27" s="48"/>
      <c r="H27" s="48"/>
      <c r="I27" s="146"/>
      <c r="J27" s="157">
        <f>ROUND(J87,2)</f>
        <v>0</v>
      </c>
      <c r="K27" s="52"/>
    </row>
    <row r="28" s="1" customFormat="1" ht="6.96" customHeight="1">
      <c r="B28" s="47"/>
      <c r="C28" s="48"/>
      <c r="D28" s="107"/>
      <c r="E28" s="107"/>
      <c r="F28" s="107"/>
      <c r="G28" s="107"/>
      <c r="H28" s="107"/>
      <c r="I28" s="154"/>
      <c r="J28" s="107"/>
      <c r="K28" s="155"/>
    </row>
    <row r="29" s="1" customFormat="1" ht="14.4" customHeight="1">
      <c r="B29" s="47"/>
      <c r="C29" s="48"/>
      <c r="D29" s="48"/>
      <c r="E29" s="48"/>
      <c r="F29" s="53" t="s">
        <v>48</v>
      </c>
      <c r="G29" s="48"/>
      <c r="H29" s="48"/>
      <c r="I29" s="158" t="s">
        <v>47</v>
      </c>
      <c r="J29" s="53" t="s">
        <v>49</v>
      </c>
      <c r="K29" s="52"/>
    </row>
    <row r="30" s="1" customFormat="1" ht="14.4" customHeight="1">
      <c r="B30" s="47"/>
      <c r="C30" s="48"/>
      <c r="D30" s="56" t="s">
        <v>50</v>
      </c>
      <c r="E30" s="56" t="s">
        <v>51</v>
      </c>
      <c r="F30" s="159">
        <f>ROUND(SUM(BE87:BE267), 2)</f>
        <v>0</v>
      </c>
      <c r="G30" s="48"/>
      <c r="H30" s="48"/>
      <c r="I30" s="160">
        <v>0.20999999999999999</v>
      </c>
      <c r="J30" s="159">
        <f>ROUND(ROUND((SUM(BE87:BE267)), 2)*I30, 2)</f>
        <v>0</v>
      </c>
      <c r="K30" s="52"/>
    </row>
    <row r="31" s="1" customFormat="1" ht="14.4" customHeight="1">
      <c r="B31" s="47"/>
      <c r="C31" s="48"/>
      <c r="D31" s="48"/>
      <c r="E31" s="56" t="s">
        <v>52</v>
      </c>
      <c r="F31" s="159">
        <f>ROUND(SUM(BF87:BF267), 2)</f>
        <v>0</v>
      </c>
      <c r="G31" s="48"/>
      <c r="H31" s="48"/>
      <c r="I31" s="160">
        <v>0.14999999999999999</v>
      </c>
      <c r="J31" s="159">
        <f>ROUND(ROUND((SUM(BF87:BF267)), 2)*I31, 2)</f>
        <v>0</v>
      </c>
      <c r="K31" s="52"/>
    </row>
    <row r="32" hidden="1" s="1" customFormat="1" ht="14.4" customHeight="1">
      <c r="B32" s="47"/>
      <c r="C32" s="48"/>
      <c r="D32" s="48"/>
      <c r="E32" s="56" t="s">
        <v>53</v>
      </c>
      <c r="F32" s="159">
        <f>ROUND(SUM(BG87:BG267), 2)</f>
        <v>0</v>
      </c>
      <c r="G32" s="48"/>
      <c r="H32" s="48"/>
      <c r="I32" s="160">
        <v>0.20999999999999999</v>
      </c>
      <c r="J32" s="159">
        <v>0</v>
      </c>
      <c r="K32" s="52"/>
    </row>
    <row r="33" hidden="1" s="1" customFormat="1" ht="14.4" customHeight="1">
      <c r="B33" s="47"/>
      <c r="C33" s="48"/>
      <c r="D33" s="48"/>
      <c r="E33" s="56" t="s">
        <v>54</v>
      </c>
      <c r="F33" s="159">
        <f>ROUND(SUM(BH87:BH267), 2)</f>
        <v>0</v>
      </c>
      <c r="G33" s="48"/>
      <c r="H33" s="48"/>
      <c r="I33" s="160">
        <v>0.14999999999999999</v>
      </c>
      <c r="J33" s="159">
        <v>0</v>
      </c>
      <c r="K33" s="52"/>
    </row>
    <row r="34" hidden="1" s="1" customFormat="1" ht="14.4" customHeight="1">
      <c r="B34" s="47"/>
      <c r="C34" s="48"/>
      <c r="D34" s="48"/>
      <c r="E34" s="56" t="s">
        <v>55</v>
      </c>
      <c r="F34" s="159">
        <f>ROUND(SUM(BI87:BI267), 2)</f>
        <v>0</v>
      </c>
      <c r="G34" s="48"/>
      <c r="H34" s="48"/>
      <c r="I34" s="160">
        <v>0</v>
      </c>
      <c r="J34" s="159">
        <v>0</v>
      </c>
      <c r="K34" s="52"/>
    </row>
    <row r="35" s="1" customFormat="1" ht="6.96" customHeight="1">
      <c r="B35" s="47"/>
      <c r="C35" s="48"/>
      <c r="D35" s="48"/>
      <c r="E35" s="48"/>
      <c r="F35" s="48"/>
      <c r="G35" s="48"/>
      <c r="H35" s="48"/>
      <c r="I35" s="146"/>
      <c r="J35" s="48"/>
      <c r="K35" s="52"/>
    </row>
    <row r="36" s="1" customFormat="1" ht="25.44" customHeight="1">
      <c r="B36" s="47"/>
      <c r="C36" s="161"/>
      <c r="D36" s="162" t="s">
        <v>56</v>
      </c>
      <c r="E36" s="99"/>
      <c r="F36" s="99"/>
      <c r="G36" s="163" t="s">
        <v>57</v>
      </c>
      <c r="H36" s="164" t="s">
        <v>58</v>
      </c>
      <c r="I36" s="165"/>
      <c r="J36" s="166">
        <f>SUM(J27:J34)</f>
        <v>0</v>
      </c>
      <c r="K36" s="167"/>
    </row>
    <row r="37" s="1" customFormat="1" ht="14.4" customHeight="1">
      <c r="B37" s="68"/>
      <c r="C37" s="69"/>
      <c r="D37" s="69"/>
      <c r="E37" s="69"/>
      <c r="F37" s="69"/>
      <c r="G37" s="69"/>
      <c r="H37" s="69"/>
      <c r="I37" s="168"/>
      <c r="J37" s="69"/>
      <c r="K37" s="70"/>
    </row>
    <row r="41" s="1" customFormat="1" ht="6.96" customHeight="1">
      <c r="B41" s="169"/>
      <c r="C41" s="170"/>
      <c r="D41" s="170"/>
      <c r="E41" s="170"/>
      <c r="F41" s="170"/>
      <c r="G41" s="170"/>
      <c r="H41" s="170"/>
      <c r="I41" s="171"/>
      <c r="J41" s="170"/>
      <c r="K41" s="172"/>
    </row>
    <row r="42" s="1" customFormat="1" ht="36.96" customHeight="1">
      <c r="B42" s="47"/>
      <c r="C42" s="30" t="s">
        <v>131</v>
      </c>
      <c r="D42" s="48"/>
      <c r="E42" s="48"/>
      <c r="F42" s="48"/>
      <c r="G42" s="48"/>
      <c r="H42" s="48"/>
      <c r="I42" s="146"/>
      <c r="J42" s="48"/>
      <c r="K42" s="52"/>
    </row>
    <row r="43" s="1" customFormat="1" ht="6.96" customHeight="1">
      <c r="B43" s="47"/>
      <c r="C43" s="48"/>
      <c r="D43" s="48"/>
      <c r="E43" s="48"/>
      <c r="F43" s="48"/>
      <c r="G43" s="48"/>
      <c r="H43" s="48"/>
      <c r="I43" s="146"/>
      <c r="J43" s="48"/>
      <c r="K43" s="52"/>
    </row>
    <row r="44" s="1" customFormat="1" ht="14.4" customHeight="1">
      <c r="B44" s="47"/>
      <c r="C44" s="40" t="s">
        <v>18</v>
      </c>
      <c r="D44" s="48"/>
      <c r="E44" s="48"/>
      <c r="F44" s="48"/>
      <c r="G44" s="48"/>
      <c r="H44" s="48"/>
      <c r="I44" s="146"/>
      <c r="J44" s="48"/>
      <c r="K44" s="52"/>
    </row>
    <row r="45" s="1" customFormat="1" ht="16.5" customHeight="1">
      <c r="B45" s="47"/>
      <c r="C45" s="48"/>
      <c r="D45" s="48"/>
      <c r="E45" s="145" t="str">
        <f>E7</f>
        <v>Rekonstrukce kanalizační stoky AIa v ul. Písečná, Kolín</v>
      </c>
      <c r="F45" s="40"/>
      <c r="G45" s="40"/>
      <c r="H45" s="40"/>
      <c r="I45" s="146"/>
      <c r="J45" s="48"/>
      <c r="K45" s="52"/>
    </row>
    <row r="46" s="1" customFormat="1" ht="14.4" customHeight="1">
      <c r="B46" s="47"/>
      <c r="C46" s="40" t="s">
        <v>129</v>
      </c>
      <c r="D46" s="48"/>
      <c r="E46" s="48"/>
      <c r="F46" s="48"/>
      <c r="G46" s="48"/>
      <c r="H46" s="48"/>
      <c r="I46" s="146"/>
      <c r="J46" s="48"/>
      <c r="K46" s="52"/>
    </row>
    <row r="47" s="1" customFormat="1" ht="17.25" customHeight="1">
      <c r="B47" s="47"/>
      <c r="C47" s="48"/>
      <c r="D47" s="48"/>
      <c r="E47" s="147" t="str">
        <f>E9</f>
        <v>SO 03 - Napojení dešťových svodů</v>
      </c>
      <c r="F47" s="48"/>
      <c r="G47" s="48"/>
      <c r="H47" s="48"/>
      <c r="I47" s="146"/>
      <c r="J47" s="48"/>
      <c r="K47" s="52"/>
    </row>
    <row r="48" s="1" customFormat="1" ht="6.96" customHeight="1">
      <c r="B48" s="47"/>
      <c r="C48" s="48"/>
      <c r="D48" s="48"/>
      <c r="E48" s="48"/>
      <c r="F48" s="48"/>
      <c r="G48" s="48"/>
      <c r="H48" s="48"/>
      <c r="I48" s="146"/>
      <c r="J48" s="48"/>
      <c r="K48" s="52"/>
    </row>
    <row r="49" s="1" customFormat="1" ht="18" customHeight="1">
      <c r="B49" s="47"/>
      <c r="C49" s="40" t="s">
        <v>24</v>
      </c>
      <c r="D49" s="48"/>
      <c r="E49" s="48"/>
      <c r="F49" s="35" t="str">
        <f>F12</f>
        <v>Kolín</v>
      </c>
      <c r="G49" s="48"/>
      <c r="H49" s="48"/>
      <c r="I49" s="148" t="s">
        <v>26</v>
      </c>
      <c r="J49" s="149" t="str">
        <f>IF(J12="","",J12)</f>
        <v>3. 1. 2018</v>
      </c>
      <c r="K49" s="52"/>
    </row>
    <row r="50" s="1" customFormat="1" ht="6.96" customHeight="1">
      <c r="B50" s="47"/>
      <c r="C50" s="48"/>
      <c r="D50" s="48"/>
      <c r="E50" s="48"/>
      <c r="F50" s="48"/>
      <c r="G50" s="48"/>
      <c r="H50" s="48"/>
      <c r="I50" s="146"/>
      <c r="J50" s="48"/>
      <c r="K50" s="52"/>
    </row>
    <row r="51" s="1" customFormat="1">
      <c r="B51" s="47"/>
      <c r="C51" s="40" t="s">
        <v>32</v>
      </c>
      <c r="D51" s="48"/>
      <c r="E51" s="48"/>
      <c r="F51" s="35" t="str">
        <f>E15</f>
        <v>Město Kolín, Karlovo nám. 78, 280 02 Kolín</v>
      </c>
      <c r="G51" s="48"/>
      <c r="H51" s="48"/>
      <c r="I51" s="148" t="s">
        <v>40</v>
      </c>
      <c r="J51" s="45" t="str">
        <f>E21</f>
        <v>LK PROJEKT s.r.o., ul.28.října 933/11, Čelákovice</v>
      </c>
      <c r="K51" s="52"/>
    </row>
    <row r="52" s="1" customFormat="1" ht="14.4" customHeight="1">
      <c r="B52" s="47"/>
      <c r="C52" s="40" t="s">
        <v>38</v>
      </c>
      <c r="D52" s="48"/>
      <c r="E52" s="48"/>
      <c r="F52" s="35" t="str">
        <f>IF(E18="","",E18)</f>
        <v/>
      </c>
      <c r="G52" s="48"/>
      <c r="H52" s="48"/>
      <c r="I52" s="146"/>
      <c r="J52" s="173"/>
      <c r="K52" s="52"/>
    </row>
    <row r="53" s="1" customFormat="1" ht="10.32" customHeight="1">
      <c r="B53" s="47"/>
      <c r="C53" s="48"/>
      <c r="D53" s="48"/>
      <c r="E53" s="48"/>
      <c r="F53" s="48"/>
      <c r="G53" s="48"/>
      <c r="H53" s="48"/>
      <c r="I53" s="146"/>
      <c r="J53" s="48"/>
      <c r="K53" s="52"/>
    </row>
    <row r="54" s="1" customFormat="1" ht="29.28" customHeight="1">
      <c r="B54" s="47"/>
      <c r="C54" s="174" t="s">
        <v>132</v>
      </c>
      <c r="D54" s="161"/>
      <c r="E54" s="161"/>
      <c r="F54" s="161"/>
      <c r="G54" s="161"/>
      <c r="H54" s="161"/>
      <c r="I54" s="175"/>
      <c r="J54" s="176" t="s">
        <v>133</v>
      </c>
      <c r="K54" s="177"/>
    </row>
    <row r="55" s="1" customFormat="1" ht="10.32" customHeight="1">
      <c r="B55" s="47"/>
      <c r="C55" s="48"/>
      <c r="D55" s="48"/>
      <c r="E55" s="48"/>
      <c r="F55" s="48"/>
      <c r="G55" s="48"/>
      <c r="H55" s="48"/>
      <c r="I55" s="146"/>
      <c r="J55" s="48"/>
      <c r="K55" s="52"/>
    </row>
    <row r="56" s="1" customFormat="1" ht="29.28" customHeight="1">
      <c r="B56" s="47"/>
      <c r="C56" s="178" t="s">
        <v>134</v>
      </c>
      <c r="D56" s="48"/>
      <c r="E56" s="48"/>
      <c r="F56" s="48"/>
      <c r="G56" s="48"/>
      <c r="H56" s="48"/>
      <c r="I56" s="146"/>
      <c r="J56" s="157">
        <f>J87</f>
        <v>0</v>
      </c>
      <c r="K56" s="52"/>
      <c r="AU56" s="24" t="s">
        <v>135</v>
      </c>
    </row>
    <row r="57" s="7" customFormat="1" ht="24.96" customHeight="1">
      <c r="B57" s="179"/>
      <c r="C57" s="180"/>
      <c r="D57" s="181" t="s">
        <v>136</v>
      </c>
      <c r="E57" s="182"/>
      <c r="F57" s="182"/>
      <c r="G57" s="182"/>
      <c r="H57" s="182"/>
      <c r="I57" s="183"/>
      <c r="J57" s="184">
        <f>J88</f>
        <v>0</v>
      </c>
      <c r="K57" s="185"/>
    </row>
    <row r="58" s="8" customFormat="1" ht="19.92" customHeight="1">
      <c r="B58" s="186"/>
      <c r="C58" s="187"/>
      <c r="D58" s="188" t="s">
        <v>137</v>
      </c>
      <c r="E58" s="189"/>
      <c r="F58" s="189"/>
      <c r="G58" s="189"/>
      <c r="H58" s="189"/>
      <c r="I58" s="190"/>
      <c r="J58" s="191">
        <f>J89</f>
        <v>0</v>
      </c>
      <c r="K58" s="192"/>
    </row>
    <row r="59" s="8" customFormat="1" ht="19.92" customHeight="1">
      <c r="B59" s="186"/>
      <c r="C59" s="187"/>
      <c r="D59" s="188" t="s">
        <v>138</v>
      </c>
      <c r="E59" s="189"/>
      <c r="F59" s="189"/>
      <c r="G59" s="189"/>
      <c r="H59" s="189"/>
      <c r="I59" s="190"/>
      <c r="J59" s="191">
        <f>J180</f>
        <v>0</v>
      </c>
      <c r="K59" s="192"/>
    </row>
    <row r="60" s="8" customFormat="1" ht="19.92" customHeight="1">
      <c r="B60" s="186"/>
      <c r="C60" s="187"/>
      <c r="D60" s="188" t="s">
        <v>139</v>
      </c>
      <c r="E60" s="189"/>
      <c r="F60" s="189"/>
      <c r="G60" s="189"/>
      <c r="H60" s="189"/>
      <c r="I60" s="190"/>
      <c r="J60" s="191">
        <f>J190</f>
        <v>0</v>
      </c>
      <c r="K60" s="192"/>
    </row>
    <row r="61" s="8" customFormat="1" ht="19.92" customHeight="1">
      <c r="B61" s="186"/>
      <c r="C61" s="187"/>
      <c r="D61" s="188" t="s">
        <v>140</v>
      </c>
      <c r="E61" s="189"/>
      <c r="F61" s="189"/>
      <c r="G61" s="189"/>
      <c r="H61" s="189"/>
      <c r="I61" s="190"/>
      <c r="J61" s="191">
        <f>J195</f>
        <v>0</v>
      </c>
      <c r="K61" s="192"/>
    </row>
    <row r="62" s="8" customFormat="1" ht="19.92" customHeight="1">
      <c r="B62" s="186"/>
      <c r="C62" s="187"/>
      <c r="D62" s="188" t="s">
        <v>142</v>
      </c>
      <c r="E62" s="189"/>
      <c r="F62" s="189"/>
      <c r="G62" s="189"/>
      <c r="H62" s="189"/>
      <c r="I62" s="190"/>
      <c r="J62" s="191">
        <f>J202</f>
        <v>0</v>
      </c>
      <c r="K62" s="192"/>
    </row>
    <row r="63" s="8" customFormat="1" ht="19.92" customHeight="1">
      <c r="B63" s="186"/>
      <c r="C63" s="187"/>
      <c r="D63" s="188" t="s">
        <v>143</v>
      </c>
      <c r="E63" s="189"/>
      <c r="F63" s="189"/>
      <c r="G63" s="189"/>
      <c r="H63" s="189"/>
      <c r="I63" s="190"/>
      <c r="J63" s="191">
        <f>J236</f>
        <v>0</v>
      </c>
      <c r="K63" s="192"/>
    </row>
    <row r="64" s="8" customFormat="1" ht="19.92" customHeight="1">
      <c r="B64" s="186"/>
      <c r="C64" s="187"/>
      <c r="D64" s="188" t="s">
        <v>144</v>
      </c>
      <c r="E64" s="189"/>
      <c r="F64" s="189"/>
      <c r="G64" s="189"/>
      <c r="H64" s="189"/>
      <c r="I64" s="190"/>
      <c r="J64" s="191">
        <f>J241</f>
        <v>0</v>
      </c>
      <c r="K64" s="192"/>
    </row>
    <row r="65" s="8" customFormat="1" ht="19.92" customHeight="1">
      <c r="B65" s="186"/>
      <c r="C65" s="187"/>
      <c r="D65" s="188" t="s">
        <v>145</v>
      </c>
      <c r="E65" s="189"/>
      <c r="F65" s="189"/>
      <c r="G65" s="189"/>
      <c r="H65" s="189"/>
      <c r="I65" s="190"/>
      <c r="J65" s="191">
        <f>J261</f>
        <v>0</v>
      </c>
      <c r="K65" s="192"/>
    </row>
    <row r="66" s="7" customFormat="1" ht="24.96" customHeight="1">
      <c r="B66" s="179"/>
      <c r="C66" s="180"/>
      <c r="D66" s="181" t="s">
        <v>819</v>
      </c>
      <c r="E66" s="182"/>
      <c r="F66" s="182"/>
      <c r="G66" s="182"/>
      <c r="H66" s="182"/>
      <c r="I66" s="183"/>
      <c r="J66" s="184">
        <f>J264</f>
        <v>0</v>
      </c>
      <c r="K66" s="185"/>
    </row>
    <row r="67" s="8" customFormat="1" ht="19.92" customHeight="1">
      <c r="B67" s="186"/>
      <c r="C67" s="187"/>
      <c r="D67" s="188" t="s">
        <v>820</v>
      </c>
      <c r="E67" s="189"/>
      <c r="F67" s="189"/>
      <c r="G67" s="189"/>
      <c r="H67" s="189"/>
      <c r="I67" s="190"/>
      <c r="J67" s="191">
        <f>J265</f>
        <v>0</v>
      </c>
      <c r="K67" s="192"/>
    </row>
    <row r="68" s="1" customFormat="1" ht="21.84" customHeight="1">
      <c r="B68" s="47"/>
      <c r="C68" s="48"/>
      <c r="D68" s="48"/>
      <c r="E68" s="48"/>
      <c r="F68" s="48"/>
      <c r="G68" s="48"/>
      <c r="H68" s="48"/>
      <c r="I68" s="146"/>
      <c r="J68" s="48"/>
      <c r="K68" s="52"/>
    </row>
    <row r="69" s="1" customFormat="1" ht="6.96" customHeight="1">
      <c r="B69" s="68"/>
      <c r="C69" s="69"/>
      <c r="D69" s="69"/>
      <c r="E69" s="69"/>
      <c r="F69" s="69"/>
      <c r="G69" s="69"/>
      <c r="H69" s="69"/>
      <c r="I69" s="168"/>
      <c r="J69" s="69"/>
      <c r="K69" s="70"/>
    </row>
    <row r="73" s="1" customFormat="1" ht="6.96" customHeight="1">
      <c r="B73" s="71"/>
      <c r="C73" s="72"/>
      <c r="D73" s="72"/>
      <c r="E73" s="72"/>
      <c r="F73" s="72"/>
      <c r="G73" s="72"/>
      <c r="H73" s="72"/>
      <c r="I73" s="171"/>
      <c r="J73" s="72"/>
      <c r="K73" s="72"/>
      <c r="L73" s="73"/>
    </row>
    <row r="74" s="1" customFormat="1" ht="36.96" customHeight="1">
      <c r="B74" s="47"/>
      <c r="C74" s="74" t="s">
        <v>146</v>
      </c>
      <c r="D74" s="75"/>
      <c r="E74" s="75"/>
      <c r="F74" s="75"/>
      <c r="G74" s="75"/>
      <c r="H74" s="75"/>
      <c r="I74" s="193"/>
      <c r="J74" s="75"/>
      <c r="K74" s="75"/>
      <c r="L74" s="73"/>
    </row>
    <row r="75" s="1" customFormat="1" ht="6.96" customHeight="1">
      <c r="B75" s="47"/>
      <c r="C75" s="75"/>
      <c r="D75" s="75"/>
      <c r="E75" s="75"/>
      <c r="F75" s="75"/>
      <c r="G75" s="75"/>
      <c r="H75" s="75"/>
      <c r="I75" s="193"/>
      <c r="J75" s="75"/>
      <c r="K75" s="75"/>
      <c r="L75" s="73"/>
    </row>
    <row r="76" s="1" customFormat="1" ht="14.4" customHeight="1">
      <c r="B76" s="47"/>
      <c r="C76" s="77" t="s">
        <v>18</v>
      </c>
      <c r="D76" s="75"/>
      <c r="E76" s="75"/>
      <c r="F76" s="75"/>
      <c r="G76" s="75"/>
      <c r="H76" s="75"/>
      <c r="I76" s="193"/>
      <c r="J76" s="75"/>
      <c r="K76" s="75"/>
      <c r="L76" s="73"/>
    </row>
    <row r="77" s="1" customFormat="1" ht="16.5" customHeight="1">
      <c r="B77" s="47"/>
      <c r="C77" s="75"/>
      <c r="D77" s="75"/>
      <c r="E77" s="194" t="str">
        <f>E7</f>
        <v>Rekonstrukce kanalizační stoky AIa v ul. Písečná, Kolín</v>
      </c>
      <c r="F77" s="77"/>
      <c r="G77" s="77"/>
      <c r="H77" s="77"/>
      <c r="I77" s="193"/>
      <c r="J77" s="75"/>
      <c r="K77" s="75"/>
      <c r="L77" s="73"/>
    </row>
    <row r="78" s="1" customFormat="1" ht="14.4" customHeight="1">
      <c r="B78" s="47"/>
      <c r="C78" s="77" t="s">
        <v>129</v>
      </c>
      <c r="D78" s="75"/>
      <c r="E78" s="75"/>
      <c r="F78" s="75"/>
      <c r="G78" s="75"/>
      <c r="H78" s="75"/>
      <c r="I78" s="193"/>
      <c r="J78" s="75"/>
      <c r="K78" s="75"/>
      <c r="L78" s="73"/>
    </row>
    <row r="79" s="1" customFormat="1" ht="17.25" customHeight="1">
      <c r="B79" s="47"/>
      <c r="C79" s="75"/>
      <c r="D79" s="75"/>
      <c r="E79" s="83" t="str">
        <f>E9</f>
        <v>SO 03 - Napojení dešťových svodů</v>
      </c>
      <c r="F79" s="75"/>
      <c r="G79" s="75"/>
      <c r="H79" s="75"/>
      <c r="I79" s="193"/>
      <c r="J79" s="75"/>
      <c r="K79" s="75"/>
      <c r="L79" s="73"/>
    </row>
    <row r="80" s="1" customFormat="1" ht="6.96" customHeight="1">
      <c r="B80" s="47"/>
      <c r="C80" s="75"/>
      <c r="D80" s="75"/>
      <c r="E80" s="75"/>
      <c r="F80" s="75"/>
      <c r="G80" s="75"/>
      <c r="H80" s="75"/>
      <c r="I80" s="193"/>
      <c r="J80" s="75"/>
      <c r="K80" s="75"/>
      <c r="L80" s="73"/>
    </row>
    <row r="81" s="1" customFormat="1" ht="18" customHeight="1">
      <c r="B81" s="47"/>
      <c r="C81" s="77" t="s">
        <v>24</v>
      </c>
      <c r="D81" s="75"/>
      <c r="E81" s="75"/>
      <c r="F81" s="195" t="str">
        <f>F12</f>
        <v>Kolín</v>
      </c>
      <c r="G81" s="75"/>
      <c r="H81" s="75"/>
      <c r="I81" s="196" t="s">
        <v>26</v>
      </c>
      <c r="J81" s="86" t="str">
        <f>IF(J12="","",J12)</f>
        <v>3. 1. 2018</v>
      </c>
      <c r="K81" s="75"/>
      <c r="L81" s="73"/>
    </row>
    <row r="82" s="1" customFormat="1" ht="6.96" customHeight="1">
      <c r="B82" s="47"/>
      <c r="C82" s="75"/>
      <c r="D82" s="75"/>
      <c r="E82" s="75"/>
      <c r="F82" s="75"/>
      <c r="G82" s="75"/>
      <c r="H82" s="75"/>
      <c r="I82" s="193"/>
      <c r="J82" s="75"/>
      <c r="K82" s="75"/>
      <c r="L82" s="73"/>
    </row>
    <row r="83" s="1" customFormat="1">
      <c r="B83" s="47"/>
      <c r="C83" s="77" t="s">
        <v>32</v>
      </c>
      <c r="D83" s="75"/>
      <c r="E83" s="75"/>
      <c r="F83" s="195" t="str">
        <f>E15</f>
        <v>Město Kolín, Karlovo nám. 78, 280 02 Kolín</v>
      </c>
      <c r="G83" s="75"/>
      <c r="H83" s="75"/>
      <c r="I83" s="196" t="s">
        <v>40</v>
      </c>
      <c r="J83" s="195" t="str">
        <f>E21</f>
        <v>LK PROJEKT s.r.o., ul.28.října 933/11, Čelákovice</v>
      </c>
      <c r="K83" s="75"/>
      <c r="L83" s="73"/>
    </row>
    <row r="84" s="1" customFormat="1" ht="14.4" customHeight="1">
      <c r="B84" s="47"/>
      <c r="C84" s="77" t="s">
        <v>38</v>
      </c>
      <c r="D84" s="75"/>
      <c r="E84" s="75"/>
      <c r="F84" s="195" t="str">
        <f>IF(E18="","",E18)</f>
        <v/>
      </c>
      <c r="G84" s="75"/>
      <c r="H84" s="75"/>
      <c r="I84" s="193"/>
      <c r="J84" s="75"/>
      <c r="K84" s="75"/>
      <c r="L84" s="73"/>
    </row>
    <row r="85" s="1" customFormat="1" ht="10.32" customHeight="1">
      <c r="B85" s="47"/>
      <c r="C85" s="75"/>
      <c r="D85" s="75"/>
      <c r="E85" s="75"/>
      <c r="F85" s="75"/>
      <c r="G85" s="75"/>
      <c r="H85" s="75"/>
      <c r="I85" s="193"/>
      <c r="J85" s="75"/>
      <c r="K85" s="75"/>
      <c r="L85" s="73"/>
    </row>
    <row r="86" s="9" customFormat="1" ht="29.28" customHeight="1">
      <c r="B86" s="197"/>
      <c r="C86" s="198" t="s">
        <v>147</v>
      </c>
      <c r="D86" s="199" t="s">
        <v>65</v>
      </c>
      <c r="E86" s="199" t="s">
        <v>61</v>
      </c>
      <c r="F86" s="199" t="s">
        <v>148</v>
      </c>
      <c r="G86" s="199" t="s">
        <v>149</v>
      </c>
      <c r="H86" s="199" t="s">
        <v>150</v>
      </c>
      <c r="I86" s="200" t="s">
        <v>151</v>
      </c>
      <c r="J86" s="199" t="s">
        <v>133</v>
      </c>
      <c r="K86" s="201" t="s">
        <v>152</v>
      </c>
      <c r="L86" s="202"/>
      <c r="M86" s="103" t="s">
        <v>153</v>
      </c>
      <c r="N86" s="104" t="s">
        <v>50</v>
      </c>
      <c r="O86" s="104" t="s">
        <v>154</v>
      </c>
      <c r="P86" s="104" t="s">
        <v>155</v>
      </c>
      <c r="Q86" s="104" t="s">
        <v>156</v>
      </c>
      <c r="R86" s="104" t="s">
        <v>157</v>
      </c>
      <c r="S86" s="104" t="s">
        <v>158</v>
      </c>
      <c r="T86" s="105" t="s">
        <v>159</v>
      </c>
    </row>
    <row r="87" s="1" customFormat="1" ht="29.28" customHeight="1">
      <c r="B87" s="47"/>
      <c r="C87" s="109" t="s">
        <v>134</v>
      </c>
      <c r="D87" s="75"/>
      <c r="E87" s="75"/>
      <c r="F87" s="75"/>
      <c r="G87" s="75"/>
      <c r="H87" s="75"/>
      <c r="I87" s="193"/>
      <c r="J87" s="203">
        <f>BK87</f>
        <v>0</v>
      </c>
      <c r="K87" s="75"/>
      <c r="L87" s="73"/>
      <c r="M87" s="106"/>
      <c r="N87" s="107"/>
      <c r="O87" s="107"/>
      <c r="P87" s="204">
        <f>P88+P264</f>
        <v>0</v>
      </c>
      <c r="Q87" s="107"/>
      <c r="R87" s="204">
        <f>R88+R264</f>
        <v>93.288922600000006</v>
      </c>
      <c r="S87" s="107"/>
      <c r="T87" s="205">
        <f>T88+T264</f>
        <v>78.326599999999999</v>
      </c>
      <c r="AT87" s="24" t="s">
        <v>79</v>
      </c>
      <c r="AU87" s="24" t="s">
        <v>135</v>
      </c>
      <c r="BK87" s="206">
        <f>BK88+BK264</f>
        <v>0</v>
      </c>
    </row>
    <row r="88" s="10" customFormat="1" ht="37.44" customHeight="1">
      <c r="B88" s="207"/>
      <c r="C88" s="208"/>
      <c r="D88" s="209" t="s">
        <v>79</v>
      </c>
      <c r="E88" s="210" t="s">
        <v>160</v>
      </c>
      <c r="F88" s="210" t="s">
        <v>161</v>
      </c>
      <c r="G88" s="208"/>
      <c r="H88" s="208"/>
      <c r="I88" s="211"/>
      <c r="J88" s="212">
        <f>BK88</f>
        <v>0</v>
      </c>
      <c r="K88" s="208"/>
      <c r="L88" s="213"/>
      <c r="M88" s="214"/>
      <c r="N88" s="215"/>
      <c r="O88" s="215"/>
      <c r="P88" s="216">
        <f>P89+P180+P190+P195+P202+P236+P241+P261</f>
        <v>0</v>
      </c>
      <c r="Q88" s="215"/>
      <c r="R88" s="216">
        <f>R89+R180+R190+R195+R202+R236+R241+R261</f>
        <v>92.705482600000011</v>
      </c>
      <c r="S88" s="215"/>
      <c r="T88" s="217">
        <f>T89+T180+T190+T195+T202+T236+T241+T261</f>
        <v>78.326599999999999</v>
      </c>
      <c r="AR88" s="218" t="s">
        <v>88</v>
      </c>
      <c r="AT88" s="219" t="s">
        <v>79</v>
      </c>
      <c r="AU88" s="219" t="s">
        <v>80</v>
      </c>
      <c r="AY88" s="218" t="s">
        <v>162</v>
      </c>
      <c r="BK88" s="220">
        <f>BK89+BK180+BK190+BK195+BK202+BK236+BK241+BK261</f>
        <v>0</v>
      </c>
    </row>
    <row r="89" s="10" customFormat="1" ht="19.92" customHeight="1">
      <c r="B89" s="207"/>
      <c r="C89" s="208"/>
      <c r="D89" s="209" t="s">
        <v>79</v>
      </c>
      <c r="E89" s="221" t="s">
        <v>88</v>
      </c>
      <c r="F89" s="221" t="s">
        <v>163</v>
      </c>
      <c r="G89" s="208"/>
      <c r="H89" s="208"/>
      <c r="I89" s="211"/>
      <c r="J89" s="222">
        <f>BK89</f>
        <v>0</v>
      </c>
      <c r="K89" s="208"/>
      <c r="L89" s="213"/>
      <c r="M89" s="214"/>
      <c r="N89" s="215"/>
      <c r="O89" s="215"/>
      <c r="P89" s="216">
        <f>SUM(P90:P179)</f>
        <v>0</v>
      </c>
      <c r="Q89" s="215"/>
      <c r="R89" s="216">
        <f>SUM(R90:R179)</f>
        <v>92.504130000000004</v>
      </c>
      <c r="S89" s="215"/>
      <c r="T89" s="217">
        <f>SUM(T90:T179)</f>
        <v>74.25</v>
      </c>
      <c r="AR89" s="218" t="s">
        <v>88</v>
      </c>
      <c r="AT89" s="219" t="s">
        <v>79</v>
      </c>
      <c r="AU89" s="219" t="s">
        <v>88</v>
      </c>
      <c r="AY89" s="218" t="s">
        <v>162</v>
      </c>
      <c r="BK89" s="220">
        <f>SUM(BK90:BK179)</f>
        <v>0</v>
      </c>
    </row>
    <row r="90" s="1" customFormat="1" ht="51" customHeight="1">
      <c r="B90" s="47"/>
      <c r="C90" s="223" t="s">
        <v>88</v>
      </c>
      <c r="D90" s="223" t="s">
        <v>164</v>
      </c>
      <c r="E90" s="224" t="s">
        <v>629</v>
      </c>
      <c r="F90" s="225" t="s">
        <v>630</v>
      </c>
      <c r="G90" s="226" t="s">
        <v>167</v>
      </c>
      <c r="H90" s="227">
        <v>112.5</v>
      </c>
      <c r="I90" s="228"/>
      <c r="J90" s="229">
        <f>ROUND(I90*H90,2)</f>
        <v>0</v>
      </c>
      <c r="K90" s="225" t="s">
        <v>168</v>
      </c>
      <c r="L90" s="73"/>
      <c r="M90" s="230" t="s">
        <v>37</v>
      </c>
      <c r="N90" s="231" t="s">
        <v>51</v>
      </c>
      <c r="O90" s="48"/>
      <c r="P90" s="232">
        <f>O90*H90</f>
        <v>0</v>
      </c>
      <c r="Q90" s="232">
        <v>0</v>
      </c>
      <c r="R90" s="232">
        <f>Q90*H90</f>
        <v>0</v>
      </c>
      <c r="S90" s="232">
        <v>0.44</v>
      </c>
      <c r="T90" s="233">
        <f>S90*H90</f>
        <v>49.5</v>
      </c>
      <c r="AR90" s="24" t="s">
        <v>169</v>
      </c>
      <c r="AT90" s="24" t="s">
        <v>164</v>
      </c>
      <c r="AU90" s="24" t="s">
        <v>90</v>
      </c>
      <c r="AY90" s="24" t="s">
        <v>162</v>
      </c>
      <c r="BE90" s="234">
        <f>IF(N90="základní",J90,0)</f>
        <v>0</v>
      </c>
      <c r="BF90" s="234">
        <f>IF(N90="snížená",J90,0)</f>
        <v>0</v>
      </c>
      <c r="BG90" s="234">
        <f>IF(N90="zákl. přenesená",J90,0)</f>
        <v>0</v>
      </c>
      <c r="BH90" s="234">
        <f>IF(N90="sníž. přenesená",J90,0)</f>
        <v>0</v>
      </c>
      <c r="BI90" s="234">
        <f>IF(N90="nulová",J90,0)</f>
        <v>0</v>
      </c>
      <c r="BJ90" s="24" t="s">
        <v>88</v>
      </c>
      <c r="BK90" s="234">
        <f>ROUND(I90*H90,2)</f>
        <v>0</v>
      </c>
      <c r="BL90" s="24" t="s">
        <v>169</v>
      </c>
      <c r="BM90" s="24" t="s">
        <v>821</v>
      </c>
    </row>
    <row r="91" s="1" customFormat="1">
      <c r="B91" s="47"/>
      <c r="C91" s="75"/>
      <c r="D91" s="235" t="s">
        <v>171</v>
      </c>
      <c r="E91" s="75"/>
      <c r="F91" s="236" t="s">
        <v>172</v>
      </c>
      <c r="G91" s="75"/>
      <c r="H91" s="75"/>
      <c r="I91" s="193"/>
      <c r="J91" s="75"/>
      <c r="K91" s="75"/>
      <c r="L91" s="73"/>
      <c r="M91" s="237"/>
      <c r="N91" s="48"/>
      <c r="O91" s="48"/>
      <c r="P91" s="48"/>
      <c r="Q91" s="48"/>
      <c r="R91" s="48"/>
      <c r="S91" s="48"/>
      <c r="T91" s="96"/>
      <c r="AT91" s="24" t="s">
        <v>171</v>
      </c>
      <c r="AU91" s="24" t="s">
        <v>90</v>
      </c>
    </row>
    <row r="92" s="11" customFormat="1">
      <c r="B92" s="238"/>
      <c r="C92" s="239"/>
      <c r="D92" s="235" t="s">
        <v>173</v>
      </c>
      <c r="E92" s="240" t="s">
        <v>37</v>
      </c>
      <c r="F92" s="241" t="s">
        <v>822</v>
      </c>
      <c r="G92" s="239"/>
      <c r="H92" s="242">
        <v>112.5</v>
      </c>
      <c r="I92" s="243"/>
      <c r="J92" s="239"/>
      <c r="K92" s="239"/>
      <c r="L92" s="244"/>
      <c r="M92" s="245"/>
      <c r="N92" s="246"/>
      <c r="O92" s="246"/>
      <c r="P92" s="246"/>
      <c r="Q92" s="246"/>
      <c r="R92" s="246"/>
      <c r="S92" s="246"/>
      <c r="T92" s="247"/>
      <c r="AT92" s="248" t="s">
        <v>173</v>
      </c>
      <c r="AU92" s="248" t="s">
        <v>90</v>
      </c>
      <c r="AV92" s="11" t="s">
        <v>90</v>
      </c>
      <c r="AW92" s="11" t="s">
        <v>43</v>
      </c>
      <c r="AX92" s="11" t="s">
        <v>80</v>
      </c>
      <c r="AY92" s="248" t="s">
        <v>162</v>
      </c>
    </row>
    <row r="93" s="12" customFormat="1">
      <c r="B93" s="249"/>
      <c r="C93" s="250"/>
      <c r="D93" s="235" t="s">
        <v>173</v>
      </c>
      <c r="E93" s="251" t="s">
        <v>37</v>
      </c>
      <c r="F93" s="252" t="s">
        <v>180</v>
      </c>
      <c r="G93" s="250"/>
      <c r="H93" s="253">
        <v>112.5</v>
      </c>
      <c r="I93" s="254"/>
      <c r="J93" s="250"/>
      <c r="K93" s="250"/>
      <c r="L93" s="255"/>
      <c r="M93" s="256"/>
      <c r="N93" s="257"/>
      <c r="O93" s="257"/>
      <c r="P93" s="257"/>
      <c r="Q93" s="257"/>
      <c r="R93" s="257"/>
      <c r="S93" s="257"/>
      <c r="T93" s="258"/>
      <c r="AT93" s="259" t="s">
        <v>173</v>
      </c>
      <c r="AU93" s="259" t="s">
        <v>90</v>
      </c>
      <c r="AV93" s="12" t="s">
        <v>169</v>
      </c>
      <c r="AW93" s="12" t="s">
        <v>43</v>
      </c>
      <c r="AX93" s="12" t="s">
        <v>88</v>
      </c>
      <c r="AY93" s="259" t="s">
        <v>162</v>
      </c>
    </row>
    <row r="94" s="1" customFormat="1" ht="38.25" customHeight="1">
      <c r="B94" s="47"/>
      <c r="C94" s="223" t="s">
        <v>90</v>
      </c>
      <c r="D94" s="223" t="s">
        <v>164</v>
      </c>
      <c r="E94" s="224" t="s">
        <v>181</v>
      </c>
      <c r="F94" s="225" t="s">
        <v>182</v>
      </c>
      <c r="G94" s="226" t="s">
        <v>167</v>
      </c>
      <c r="H94" s="227">
        <v>112.5</v>
      </c>
      <c r="I94" s="228"/>
      <c r="J94" s="229">
        <f>ROUND(I94*H94,2)</f>
        <v>0</v>
      </c>
      <c r="K94" s="225" t="s">
        <v>168</v>
      </c>
      <c r="L94" s="73"/>
      <c r="M94" s="230" t="s">
        <v>37</v>
      </c>
      <c r="N94" s="231" t="s">
        <v>51</v>
      </c>
      <c r="O94" s="48"/>
      <c r="P94" s="232">
        <f>O94*H94</f>
        <v>0</v>
      </c>
      <c r="Q94" s="232">
        <v>0</v>
      </c>
      <c r="R94" s="232">
        <f>Q94*H94</f>
        <v>0</v>
      </c>
      <c r="S94" s="232">
        <v>0.22</v>
      </c>
      <c r="T94" s="233">
        <f>S94*H94</f>
        <v>24.75</v>
      </c>
      <c r="AR94" s="24" t="s">
        <v>169</v>
      </c>
      <c r="AT94" s="24" t="s">
        <v>164</v>
      </c>
      <c r="AU94" s="24" t="s">
        <v>90</v>
      </c>
      <c r="AY94" s="24" t="s">
        <v>162</v>
      </c>
      <c r="BE94" s="234">
        <f>IF(N94="základní",J94,0)</f>
        <v>0</v>
      </c>
      <c r="BF94" s="234">
        <f>IF(N94="snížená",J94,0)</f>
        <v>0</v>
      </c>
      <c r="BG94" s="234">
        <f>IF(N94="zákl. přenesená",J94,0)</f>
        <v>0</v>
      </c>
      <c r="BH94" s="234">
        <f>IF(N94="sníž. přenesená",J94,0)</f>
        <v>0</v>
      </c>
      <c r="BI94" s="234">
        <f>IF(N94="nulová",J94,0)</f>
        <v>0</v>
      </c>
      <c r="BJ94" s="24" t="s">
        <v>88</v>
      </c>
      <c r="BK94" s="234">
        <f>ROUND(I94*H94,2)</f>
        <v>0</v>
      </c>
      <c r="BL94" s="24" t="s">
        <v>169</v>
      </c>
      <c r="BM94" s="24" t="s">
        <v>823</v>
      </c>
    </row>
    <row r="95" s="1" customFormat="1">
      <c r="B95" s="47"/>
      <c r="C95" s="75"/>
      <c r="D95" s="235" t="s">
        <v>171</v>
      </c>
      <c r="E95" s="75"/>
      <c r="F95" s="236" t="s">
        <v>172</v>
      </c>
      <c r="G95" s="75"/>
      <c r="H95" s="75"/>
      <c r="I95" s="193"/>
      <c r="J95" s="75"/>
      <c r="K95" s="75"/>
      <c r="L95" s="73"/>
      <c r="M95" s="237"/>
      <c r="N95" s="48"/>
      <c r="O95" s="48"/>
      <c r="P95" s="48"/>
      <c r="Q95" s="48"/>
      <c r="R95" s="48"/>
      <c r="S95" s="48"/>
      <c r="T95" s="96"/>
      <c r="AT95" s="24" t="s">
        <v>171</v>
      </c>
      <c r="AU95" s="24" t="s">
        <v>90</v>
      </c>
    </row>
    <row r="96" s="11" customFormat="1">
      <c r="B96" s="238"/>
      <c r="C96" s="239"/>
      <c r="D96" s="235" t="s">
        <v>173</v>
      </c>
      <c r="E96" s="240" t="s">
        <v>37</v>
      </c>
      <c r="F96" s="241" t="s">
        <v>822</v>
      </c>
      <c r="G96" s="239"/>
      <c r="H96" s="242">
        <v>112.5</v>
      </c>
      <c r="I96" s="243"/>
      <c r="J96" s="239"/>
      <c r="K96" s="239"/>
      <c r="L96" s="244"/>
      <c r="M96" s="245"/>
      <c r="N96" s="246"/>
      <c r="O96" s="246"/>
      <c r="P96" s="246"/>
      <c r="Q96" s="246"/>
      <c r="R96" s="246"/>
      <c r="S96" s="246"/>
      <c r="T96" s="247"/>
      <c r="AT96" s="248" t="s">
        <v>173</v>
      </c>
      <c r="AU96" s="248" t="s">
        <v>90</v>
      </c>
      <c r="AV96" s="11" t="s">
        <v>90</v>
      </c>
      <c r="AW96" s="11" t="s">
        <v>43</v>
      </c>
      <c r="AX96" s="11" t="s">
        <v>80</v>
      </c>
      <c r="AY96" s="248" t="s">
        <v>162</v>
      </c>
    </row>
    <row r="97" s="12" customFormat="1">
      <c r="B97" s="249"/>
      <c r="C97" s="250"/>
      <c r="D97" s="235" t="s">
        <v>173</v>
      </c>
      <c r="E97" s="251" t="s">
        <v>37</v>
      </c>
      <c r="F97" s="252" t="s">
        <v>180</v>
      </c>
      <c r="G97" s="250"/>
      <c r="H97" s="253">
        <v>112.5</v>
      </c>
      <c r="I97" s="254"/>
      <c r="J97" s="250"/>
      <c r="K97" s="250"/>
      <c r="L97" s="255"/>
      <c r="M97" s="256"/>
      <c r="N97" s="257"/>
      <c r="O97" s="257"/>
      <c r="P97" s="257"/>
      <c r="Q97" s="257"/>
      <c r="R97" s="257"/>
      <c r="S97" s="257"/>
      <c r="T97" s="258"/>
      <c r="AT97" s="259" t="s">
        <v>173</v>
      </c>
      <c r="AU97" s="259" t="s">
        <v>90</v>
      </c>
      <c r="AV97" s="12" t="s">
        <v>169</v>
      </c>
      <c r="AW97" s="12" t="s">
        <v>43</v>
      </c>
      <c r="AX97" s="12" t="s">
        <v>88</v>
      </c>
      <c r="AY97" s="259" t="s">
        <v>162</v>
      </c>
    </row>
    <row r="98" s="1" customFormat="1" ht="63.75" customHeight="1">
      <c r="B98" s="47"/>
      <c r="C98" s="223" t="s">
        <v>185</v>
      </c>
      <c r="D98" s="223" t="s">
        <v>164</v>
      </c>
      <c r="E98" s="224" t="s">
        <v>199</v>
      </c>
      <c r="F98" s="225" t="s">
        <v>200</v>
      </c>
      <c r="G98" s="226" t="s">
        <v>201</v>
      </c>
      <c r="H98" s="227">
        <v>21</v>
      </c>
      <c r="I98" s="228"/>
      <c r="J98" s="229">
        <f>ROUND(I98*H98,2)</f>
        <v>0</v>
      </c>
      <c r="K98" s="225" t="s">
        <v>168</v>
      </c>
      <c r="L98" s="73"/>
      <c r="M98" s="230" t="s">
        <v>37</v>
      </c>
      <c r="N98" s="231" t="s">
        <v>51</v>
      </c>
      <c r="O98" s="48"/>
      <c r="P98" s="232">
        <f>O98*H98</f>
        <v>0</v>
      </c>
      <c r="Q98" s="232">
        <v>0.0086800000000000002</v>
      </c>
      <c r="R98" s="232">
        <f>Q98*H98</f>
        <v>0.18228</v>
      </c>
      <c r="S98" s="232">
        <v>0</v>
      </c>
      <c r="T98" s="233">
        <f>S98*H98</f>
        <v>0</v>
      </c>
      <c r="AR98" s="24" t="s">
        <v>169</v>
      </c>
      <c r="AT98" s="24" t="s">
        <v>164</v>
      </c>
      <c r="AU98" s="24" t="s">
        <v>90</v>
      </c>
      <c r="AY98" s="24" t="s">
        <v>162</v>
      </c>
      <c r="BE98" s="234">
        <f>IF(N98="základní",J98,0)</f>
        <v>0</v>
      </c>
      <c r="BF98" s="234">
        <f>IF(N98="snížená",J98,0)</f>
        <v>0</v>
      </c>
      <c r="BG98" s="234">
        <f>IF(N98="zákl. přenesená",J98,0)</f>
        <v>0</v>
      </c>
      <c r="BH98" s="234">
        <f>IF(N98="sníž. přenesená",J98,0)</f>
        <v>0</v>
      </c>
      <c r="BI98" s="234">
        <f>IF(N98="nulová",J98,0)</f>
        <v>0</v>
      </c>
      <c r="BJ98" s="24" t="s">
        <v>88</v>
      </c>
      <c r="BK98" s="234">
        <f>ROUND(I98*H98,2)</f>
        <v>0</v>
      </c>
      <c r="BL98" s="24" t="s">
        <v>169</v>
      </c>
      <c r="BM98" s="24" t="s">
        <v>824</v>
      </c>
    </row>
    <row r="99" s="1" customFormat="1">
      <c r="B99" s="47"/>
      <c r="C99" s="75"/>
      <c r="D99" s="235" t="s">
        <v>171</v>
      </c>
      <c r="E99" s="75"/>
      <c r="F99" s="236" t="s">
        <v>203</v>
      </c>
      <c r="G99" s="75"/>
      <c r="H99" s="75"/>
      <c r="I99" s="193"/>
      <c r="J99" s="75"/>
      <c r="K99" s="75"/>
      <c r="L99" s="73"/>
      <c r="M99" s="237"/>
      <c r="N99" s="48"/>
      <c r="O99" s="48"/>
      <c r="P99" s="48"/>
      <c r="Q99" s="48"/>
      <c r="R99" s="48"/>
      <c r="S99" s="48"/>
      <c r="T99" s="96"/>
      <c r="AT99" s="24" t="s">
        <v>171</v>
      </c>
      <c r="AU99" s="24" t="s">
        <v>90</v>
      </c>
    </row>
    <row r="100" s="13" customFormat="1">
      <c r="B100" s="260"/>
      <c r="C100" s="261"/>
      <c r="D100" s="235" t="s">
        <v>173</v>
      </c>
      <c r="E100" s="262" t="s">
        <v>37</v>
      </c>
      <c r="F100" s="263" t="s">
        <v>644</v>
      </c>
      <c r="G100" s="261"/>
      <c r="H100" s="262" t="s">
        <v>37</v>
      </c>
      <c r="I100" s="264"/>
      <c r="J100" s="261"/>
      <c r="K100" s="261"/>
      <c r="L100" s="265"/>
      <c r="M100" s="266"/>
      <c r="N100" s="267"/>
      <c r="O100" s="267"/>
      <c r="P100" s="267"/>
      <c r="Q100" s="267"/>
      <c r="R100" s="267"/>
      <c r="S100" s="267"/>
      <c r="T100" s="268"/>
      <c r="AT100" s="269" t="s">
        <v>173</v>
      </c>
      <c r="AU100" s="269" t="s">
        <v>90</v>
      </c>
      <c r="AV100" s="13" t="s">
        <v>88</v>
      </c>
      <c r="AW100" s="13" t="s">
        <v>43</v>
      </c>
      <c r="AX100" s="13" t="s">
        <v>80</v>
      </c>
      <c r="AY100" s="269" t="s">
        <v>162</v>
      </c>
    </row>
    <row r="101" s="11" customFormat="1">
      <c r="B101" s="238"/>
      <c r="C101" s="239"/>
      <c r="D101" s="235" t="s">
        <v>173</v>
      </c>
      <c r="E101" s="240" t="s">
        <v>37</v>
      </c>
      <c r="F101" s="241" t="s">
        <v>226</v>
      </c>
      <c r="G101" s="239"/>
      <c r="H101" s="242">
        <v>9</v>
      </c>
      <c r="I101" s="243"/>
      <c r="J101" s="239"/>
      <c r="K101" s="239"/>
      <c r="L101" s="244"/>
      <c r="M101" s="245"/>
      <c r="N101" s="246"/>
      <c r="O101" s="246"/>
      <c r="P101" s="246"/>
      <c r="Q101" s="246"/>
      <c r="R101" s="246"/>
      <c r="S101" s="246"/>
      <c r="T101" s="247"/>
      <c r="AT101" s="248" t="s">
        <v>173</v>
      </c>
      <c r="AU101" s="248" t="s">
        <v>90</v>
      </c>
      <c r="AV101" s="11" t="s">
        <v>90</v>
      </c>
      <c r="AW101" s="11" t="s">
        <v>43</v>
      </c>
      <c r="AX101" s="11" t="s">
        <v>80</v>
      </c>
      <c r="AY101" s="248" t="s">
        <v>162</v>
      </c>
    </row>
    <row r="102" s="13" customFormat="1">
      <c r="B102" s="260"/>
      <c r="C102" s="261"/>
      <c r="D102" s="235" t="s">
        <v>173</v>
      </c>
      <c r="E102" s="262" t="s">
        <v>37</v>
      </c>
      <c r="F102" s="263" t="s">
        <v>206</v>
      </c>
      <c r="G102" s="261"/>
      <c r="H102" s="262" t="s">
        <v>37</v>
      </c>
      <c r="I102" s="264"/>
      <c r="J102" s="261"/>
      <c r="K102" s="261"/>
      <c r="L102" s="265"/>
      <c r="M102" s="266"/>
      <c r="N102" s="267"/>
      <c r="O102" s="267"/>
      <c r="P102" s="267"/>
      <c r="Q102" s="267"/>
      <c r="R102" s="267"/>
      <c r="S102" s="267"/>
      <c r="T102" s="268"/>
      <c r="AT102" s="269" t="s">
        <v>173</v>
      </c>
      <c r="AU102" s="269" t="s">
        <v>90</v>
      </c>
      <c r="AV102" s="13" t="s">
        <v>88</v>
      </c>
      <c r="AW102" s="13" t="s">
        <v>43</v>
      </c>
      <c r="AX102" s="13" t="s">
        <v>80</v>
      </c>
      <c r="AY102" s="269" t="s">
        <v>162</v>
      </c>
    </row>
    <row r="103" s="11" customFormat="1">
      <c r="B103" s="238"/>
      <c r="C103" s="239"/>
      <c r="D103" s="235" t="s">
        <v>173</v>
      </c>
      <c r="E103" s="240" t="s">
        <v>37</v>
      </c>
      <c r="F103" s="241" t="s">
        <v>248</v>
      </c>
      <c r="G103" s="239"/>
      <c r="H103" s="242">
        <v>12</v>
      </c>
      <c r="I103" s="243"/>
      <c r="J103" s="239"/>
      <c r="K103" s="239"/>
      <c r="L103" s="244"/>
      <c r="M103" s="245"/>
      <c r="N103" s="246"/>
      <c r="O103" s="246"/>
      <c r="P103" s="246"/>
      <c r="Q103" s="246"/>
      <c r="R103" s="246"/>
      <c r="S103" s="246"/>
      <c r="T103" s="247"/>
      <c r="AT103" s="248" t="s">
        <v>173</v>
      </c>
      <c r="AU103" s="248" t="s">
        <v>90</v>
      </c>
      <c r="AV103" s="11" t="s">
        <v>90</v>
      </c>
      <c r="AW103" s="11" t="s">
        <v>43</v>
      </c>
      <c r="AX103" s="11" t="s">
        <v>80</v>
      </c>
      <c r="AY103" s="248" t="s">
        <v>162</v>
      </c>
    </row>
    <row r="104" s="12" customFormat="1">
      <c r="B104" s="249"/>
      <c r="C104" s="250"/>
      <c r="D104" s="235" t="s">
        <v>173</v>
      </c>
      <c r="E104" s="251" t="s">
        <v>37</v>
      </c>
      <c r="F104" s="252" t="s">
        <v>180</v>
      </c>
      <c r="G104" s="250"/>
      <c r="H104" s="253">
        <v>21</v>
      </c>
      <c r="I104" s="254"/>
      <c r="J104" s="250"/>
      <c r="K104" s="250"/>
      <c r="L104" s="255"/>
      <c r="M104" s="256"/>
      <c r="N104" s="257"/>
      <c r="O104" s="257"/>
      <c r="P104" s="257"/>
      <c r="Q104" s="257"/>
      <c r="R104" s="257"/>
      <c r="S104" s="257"/>
      <c r="T104" s="258"/>
      <c r="AT104" s="259" t="s">
        <v>173</v>
      </c>
      <c r="AU104" s="259" t="s">
        <v>90</v>
      </c>
      <c r="AV104" s="12" t="s">
        <v>169</v>
      </c>
      <c r="AW104" s="12" t="s">
        <v>43</v>
      </c>
      <c r="AX104" s="12" t="s">
        <v>88</v>
      </c>
      <c r="AY104" s="259" t="s">
        <v>162</v>
      </c>
    </row>
    <row r="105" s="1" customFormat="1" ht="63.75" customHeight="1">
      <c r="B105" s="47"/>
      <c r="C105" s="223" t="s">
        <v>169</v>
      </c>
      <c r="D105" s="223" t="s">
        <v>164</v>
      </c>
      <c r="E105" s="224" t="s">
        <v>210</v>
      </c>
      <c r="F105" s="225" t="s">
        <v>211</v>
      </c>
      <c r="G105" s="226" t="s">
        <v>201</v>
      </c>
      <c r="H105" s="227">
        <v>9</v>
      </c>
      <c r="I105" s="228"/>
      <c r="J105" s="229">
        <f>ROUND(I105*H105,2)</f>
        <v>0</v>
      </c>
      <c r="K105" s="225" t="s">
        <v>168</v>
      </c>
      <c r="L105" s="73"/>
      <c r="M105" s="230" t="s">
        <v>37</v>
      </c>
      <c r="N105" s="231" t="s">
        <v>51</v>
      </c>
      <c r="O105" s="48"/>
      <c r="P105" s="232">
        <f>O105*H105</f>
        <v>0</v>
      </c>
      <c r="Q105" s="232">
        <v>0.036900000000000002</v>
      </c>
      <c r="R105" s="232">
        <f>Q105*H105</f>
        <v>0.33210000000000001</v>
      </c>
      <c r="S105" s="232">
        <v>0</v>
      </c>
      <c r="T105" s="233">
        <f>S105*H105</f>
        <v>0</v>
      </c>
      <c r="AR105" s="24" t="s">
        <v>169</v>
      </c>
      <c r="AT105" s="24" t="s">
        <v>164</v>
      </c>
      <c r="AU105" s="24" t="s">
        <v>90</v>
      </c>
      <c r="AY105" s="24" t="s">
        <v>162</v>
      </c>
      <c r="BE105" s="234">
        <f>IF(N105="základní",J105,0)</f>
        <v>0</v>
      </c>
      <c r="BF105" s="234">
        <f>IF(N105="snížená",J105,0)</f>
        <v>0</v>
      </c>
      <c r="BG105" s="234">
        <f>IF(N105="zákl. přenesená",J105,0)</f>
        <v>0</v>
      </c>
      <c r="BH105" s="234">
        <f>IF(N105="sníž. přenesená",J105,0)</f>
        <v>0</v>
      </c>
      <c r="BI105" s="234">
        <f>IF(N105="nulová",J105,0)</f>
        <v>0</v>
      </c>
      <c r="BJ105" s="24" t="s">
        <v>88</v>
      </c>
      <c r="BK105" s="234">
        <f>ROUND(I105*H105,2)</f>
        <v>0</v>
      </c>
      <c r="BL105" s="24" t="s">
        <v>169</v>
      </c>
      <c r="BM105" s="24" t="s">
        <v>825</v>
      </c>
    </row>
    <row r="106" s="1" customFormat="1">
      <c r="B106" s="47"/>
      <c r="C106" s="75"/>
      <c r="D106" s="235" t="s">
        <v>171</v>
      </c>
      <c r="E106" s="75"/>
      <c r="F106" s="236" t="s">
        <v>203</v>
      </c>
      <c r="G106" s="75"/>
      <c r="H106" s="75"/>
      <c r="I106" s="193"/>
      <c r="J106" s="75"/>
      <c r="K106" s="75"/>
      <c r="L106" s="73"/>
      <c r="M106" s="237"/>
      <c r="N106" s="48"/>
      <c r="O106" s="48"/>
      <c r="P106" s="48"/>
      <c r="Q106" s="48"/>
      <c r="R106" s="48"/>
      <c r="S106" s="48"/>
      <c r="T106" s="96"/>
      <c r="AT106" s="24" t="s">
        <v>171</v>
      </c>
      <c r="AU106" s="24" t="s">
        <v>90</v>
      </c>
    </row>
    <row r="107" s="13" customFormat="1">
      <c r="B107" s="260"/>
      <c r="C107" s="261"/>
      <c r="D107" s="235" t="s">
        <v>173</v>
      </c>
      <c r="E107" s="262" t="s">
        <v>37</v>
      </c>
      <c r="F107" s="263" t="s">
        <v>648</v>
      </c>
      <c r="G107" s="261"/>
      <c r="H107" s="262" t="s">
        <v>37</v>
      </c>
      <c r="I107" s="264"/>
      <c r="J107" s="261"/>
      <c r="K107" s="261"/>
      <c r="L107" s="265"/>
      <c r="M107" s="266"/>
      <c r="N107" s="267"/>
      <c r="O107" s="267"/>
      <c r="P107" s="267"/>
      <c r="Q107" s="267"/>
      <c r="R107" s="267"/>
      <c r="S107" s="267"/>
      <c r="T107" s="268"/>
      <c r="AT107" s="269" t="s">
        <v>173</v>
      </c>
      <c r="AU107" s="269" t="s">
        <v>90</v>
      </c>
      <c r="AV107" s="13" t="s">
        <v>88</v>
      </c>
      <c r="AW107" s="13" t="s">
        <v>43</v>
      </c>
      <c r="AX107" s="13" t="s">
        <v>80</v>
      </c>
      <c r="AY107" s="269" t="s">
        <v>162</v>
      </c>
    </row>
    <row r="108" s="11" customFormat="1">
      <c r="B108" s="238"/>
      <c r="C108" s="239"/>
      <c r="D108" s="235" t="s">
        <v>173</v>
      </c>
      <c r="E108" s="240" t="s">
        <v>37</v>
      </c>
      <c r="F108" s="241" t="s">
        <v>226</v>
      </c>
      <c r="G108" s="239"/>
      <c r="H108" s="242">
        <v>9</v>
      </c>
      <c r="I108" s="243"/>
      <c r="J108" s="239"/>
      <c r="K108" s="239"/>
      <c r="L108" s="244"/>
      <c r="M108" s="245"/>
      <c r="N108" s="246"/>
      <c r="O108" s="246"/>
      <c r="P108" s="246"/>
      <c r="Q108" s="246"/>
      <c r="R108" s="246"/>
      <c r="S108" s="246"/>
      <c r="T108" s="247"/>
      <c r="AT108" s="248" t="s">
        <v>173</v>
      </c>
      <c r="AU108" s="248" t="s">
        <v>90</v>
      </c>
      <c r="AV108" s="11" t="s">
        <v>90</v>
      </c>
      <c r="AW108" s="11" t="s">
        <v>43</v>
      </c>
      <c r="AX108" s="11" t="s">
        <v>80</v>
      </c>
      <c r="AY108" s="248" t="s">
        <v>162</v>
      </c>
    </row>
    <row r="109" s="12" customFormat="1">
      <c r="B109" s="249"/>
      <c r="C109" s="250"/>
      <c r="D109" s="235" t="s">
        <v>173</v>
      </c>
      <c r="E109" s="251" t="s">
        <v>37</v>
      </c>
      <c r="F109" s="252" t="s">
        <v>180</v>
      </c>
      <c r="G109" s="250"/>
      <c r="H109" s="253">
        <v>9</v>
      </c>
      <c r="I109" s="254"/>
      <c r="J109" s="250"/>
      <c r="K109" s="250"/>
      <c r="L109" s="255"/>
      <c r="M109" s="256"/>
      <c r="N109" s="257"/>
      <c r="O109" s="257"/>
      <c r="P109" s="257"/>
      <c r="Q109" s="257"/>
      <c r="R109" s="257"/>
      <c r="S109" s="257"/>
      <c r="T109" s="258"/>
      <c r="AT109" s="259" t="s">
        <v>173</v>
      </c>
      <c r="AU109" s="259" t="s">
        <v>90</v>
      </c>
      <c r="AV109" s="12" t="s">
        <v>169</v>
      </c>
      <c r="AW109" s="12" t="s">
        <v>43</v>
      </c>
      <c r="AX109" s="12" t="s">
        <v>88</v>
      </c>
      <c r="AY109" s="259" t="s">
        <v>162</v>
      </c>
    </row>
    <row r="110" s="1" customFormat="1" ht="25.5" customHeight="1">
      <c r="B110" s="47"/>
      <c r="C110" s="223" t="s">
        <v>115</v>
      </c>
      <c r="D110" s="223" t="s">
        <v>164</v>
      </c>
      <c r="E110" s="224" t="s">
        <v>216</v>
      </c>
      <c r="F110" s="225" t="s">
        <v>217</v>
      </c>
      <c r="G110" s="226" t="s">
        <v>201</v>
      </c>
      <c r="H110" s="227">
        <v>225</v>
      </c>
      <c r="I110" s="228"/>
      <c r="J110" s="229">
        <f>ROUND(I110*H110,2)</f>
        <v>0</v>
      </c>
      <c r="K110" s="225" t="s">
        <v>168</v>
      </c>
      <c r="L110" s="73"/>
      <c r="M110" s="230" t="s">
        <v>37</v>
      </c>
      <c r="N110" s="231" t="s">
        <v>51</v>
      </c>
      <c r="O110" s="48"/>
      <c r="P110" s="232">
        <f>O110*H110</f>
        <v>0</v>
      </c>
      <c r="Q110" s="232">
        <v>0.00014999999999999999</v>
      </c>
      <c r="R110" s="232">
        <f>Q110*H110</f>
        <v>0.033749999999999995</v>
      </c>
      <c r="S110" s="232">
        <v>0</v>
      </c>
      <c r="T110" s="233">
        <f>S110*H110</f>
        <v>0</v>
      </c>
      <c r="AR110" s="24" t="s">
        <v>169</v>
      </c>
      <c r="AT110" s="24" t="s">
        <v>164</v>
      </c>
      <c r="AU110" s="24" t="s">
        <v>90</v>
      </c>
      <c r="AY110" s="24" t="s">
        <v>162</v>
      </c>
      <c r="BE110" s="234">
        <f>IF(N110="základní",J110,0)</f>
        <v>0</v>
      </c>
      <c r="BF110" s="234">
        <f>IF(N110="snížená",J110,0)</f>
        <v>0</v>
      </c>
      <c r="BG110" s="234">
        <f>IF(N110="zákl. přenesená",J110,0)</f>
        <v>0</v>
      </c>
      <c r="BH110" s="234">
        <f>IF(N110="sníž. přenesená",J110,0)</f>
        <v>0</v>
      </c>
      <c r="BI110" s="234">
        <f>IF(N110="nulová",J110,0)</f>
        <v>0</v>
      </c>
      <c r="BJ110" s="24" t="s">
        <v>88</v>
      </c>
      <c r="BK110" s="234">
        <f>ROUND(I110*H110,2)</f>
        <v>0</v>
      </c>
      <c r="BL110" s="24" t="s">
        <v>169</v>
      </c>
      <c r="BM110" s="24" t="s">
        <v>826</v>
      </c>
    </row>
    <row r="111" s="1" customFormat="1">
      <c r="B111" s="47"/>
      <c r="C111" s="75"/>
      <c r="D111" s="235" t="s">
        <v>171</v>
      </c>
      <c r="E111" s="75"/>
      <c r="F111" s="236" t="s">
        <v>219</v>
      </c>
      <c r="G111" s="75"/>
      <c r="H111" s="75"/>
      <c r="I111" s="193"/>
      <c r="J111" s="75"/>
      <c r="K111" s="75"/>
      <c r="L111" s="73"/>
      <c r="M111" s="237"/>
      <c r="N111" s="48"/>
      <c r="O111" s="48"/>
      <c r="P111" s="48"/>
      <c r="Q111" s="48"/>
      <c r="R111" s="48"/>
      <c r="S111" s="48"/>
      <c r="T111" s="96"/>
      <c r="AT111" s="24" t="s">
        <v>171</v>
      </c>
      <c r="AU111" s="24" t="s">
        <v>90</v>
      </c>
    </row>
    <row r="112" s="11" customFormat="1">
      <c r="B112" s="238"/>
      <c r="C112" s="239"/>
      <c r="D112" s="235" t="s">
        <v>173</v>
      </c>
      <c r="E112" s="240" t="s">
        <v>37</v>
      </c>
      <c r="F112" s="241" t="s">
        <v>827</v>
      </c>
      <c r="G112" s="239"/>
      <c r="H112" s="242">
        <v>225</v>
      </c>
      <c r="I112" s="243"/>
      <c r="J112" s="239"/>
      <c r="K112" s="239"/>
      <c r="L112" s="244"/>
      <c r="M112" s="245"/>
      <c r="N112" s="246"/>
      <c r="O112" s="246"/>
      <c r="P112" s="246"/>
      <c r="Q112" s="246"/>
      <c r="R112" s="246"/>
      <c r="S112" s="246"/>
      <c r="T112" s="247"/>
      <c r="AT112" s="248" t="s">
        <v>173</v>
      </c>
      <c r="AU112" s="248" t="s">
        <v>90</v>
      </c>
      <c r="AV112" s="11" t="s">
        <v>90</v>
      </c>
      <c r="AW112" s="11" t="s">
        <v>43</v>
      </c>
      <c r="AX112" s="11" t="s">
        <v>88</v>
      </c>
      <c r="AY112" s="248" t="s">
        <v>162</v>
      </c>
    </row>
    <row r="113" s="1" customFormat="1" ht="25.5" customHeight="1">
      <c r="B113" s="47"/>
      <c r="C113" s="223" t="s">
        <v>209</v>
      </c>
      <c r="D113" s="223" t="s">
        <v>164</v>
      </c>
      <c r="E113" s="224" t="s">
        <v>223</v>
      </c>
      <c r="F113" s="225" t="s">
        <v>224</v>
      </c>
      <c r="G113" s="226" t="s">
        <v>201</v>
      </c>
      <c r="H113" s="227">
        <v>225</v>
      </c>
      <c r="I113" s="228"/>
      <c r="J113" s="229">
        <f>ROUND(I113*H113,2)</f>
        <v>0</v>
      </c>
      <c r="K113" s="225" t="s">
        <v>168</v>
      </c>
      <c r="L113" s="73"/>
      <c r="M113" s="230" t="s">
        <v>37</v>
      </c>
      <c r="N113" s="231" t="s">
        <v>51</v>
      </c>
      <c r="O113" s="48"/>
      <c r="P113" s="232">
        <f>O113*H113</f>
        <v>0</v>
      </c>
      <c r="Q113" s="232">
        <v>0</v>
      </c>
      <c r="R113" s="232">
        <f>Q113*H113</f>
        <v>0</v>
      </c>
      <c r="S113" s="232">
        <v>0</v>
      </c>
      <c r="T113" s="233">
        <f>S113*H113</f>
        <v>0</v>
      </c>
      <c r="AR113" s="24" t="s">
        <v>169</v>
      </c>
      <c r="AT113" s="24" t="s">
        <v>164</v>
      </c>
      <c r="AU113" s="24" t="s">
        <v>90</v>
      </c>
      <c r="AY113" s="24" t="s">
        <v>162</v>
      </c>
      <c r="BE113" s="234">
        <f>IF(N113="základní",J113,0)</f>
        <v>0</v>
      </c>
      <c r="BF113" s="234">
        <f>IF(N113="snížená",J113,0)</f>
        <v>0</v>
      </c>
      <c r="BG113" s="234">
        <f>IF(N113="zákl. přenesená",J113,0)</f>
        <v>0</v>
      </c>
      <c r="BH113" s="234">
        <f>IF(N113="sníž. přenesená",J113,0)</f>
        <v>0</v>
      </c>
      <c r="BI113" s="234">
        <f>IF(N113="nulová",J113,0)</f>
        <v>0</v>
      </c>
      <c r="BJ113" s="24" t="s">
        <v>88</v>
      </c>
      <c r="BK113" s="234">
        <f>ROUND(I113*H113,2)</f>
        <v>0</v>
      </c>
      <c r="BL113" s="24" t="s">
        <v>169</v>
      </c>
      <c r="BM113" s="24" t="s">
        <v>828</v>
      </c>
    </row>
    <row r="114" s="1" customFormat="1">
      <c r="B114" s="47"/>
      <c r="C114" s="75"/>
      <c r="D114" s="235" t="s">
        <v>171</v>
      </c>
      <c r="E114" s="75"/>
      <c r="F114" s="236" t="s">
        <v>219</v>
      </c>
      <c r="G114" s="75"/>
      <c r="H114" s="75"/>
      <c r="I114" s="193"/>
      <c r="J114" s="75"/>
      <c r="K114" s="75"/>
      <c r="L114" s="73"/>
      <c r="M114" s="237"/>
      <c r="N114" s="48"/>
      <c r="O114" s="48"/>
      <c r="P114" s="48"/>
      <c r="Q114" s="48"/>
      <c r="R114" s="48"/>
      <c r="S114" s="48"/>
      <c r="T114" s="96"/>
      <c r="AT114" s="24" t="s">
        <v>171</v>
      </c>
      <c r="AU114" s="24" t="s">
        <v>90</v>
      </c>
    </row>
    <row r="115" s="11" customFormat="1">
      <c r="B115" s="238"/>
      <c r="C115" s="239"/>
      <c r="D115" s="235" t="s">
        <v>173</v>
      </c>
      <c r="E115" s="240" t="s">
        <v>37</v>
      </c>
      <c r="F115" s="241" t="s">
        <v>827</v>
      </c>
      <c r="G115" s="239"/>
      <c r="H115" s="242">
        <v>225</v>
      </c>
      <c r="I115" s="243"/>
      <c r="J115" s="239"/>
      <c r="K115" s="239"/>
      <c r="L115" s="244"/>
      <c r="M115" s="245"/>
      <c r="N115" s="246"/>
      <c r="O115" s="246"/>
      <c r="P115" s="246"/>
      <c r="Q115" s="246"/>
      <c r="R115" s="246"/>
      <c r="S115" s="246"/>
      <c r="T115" s="247"/>
      <c r="AT115" s="248" t="s">
        <v>173</v>
      </c>
      <c r="AU115" s="248" t="s">
        <v>90</v>
      </c>
      <c r="AV115" s="11" t="s">
        <v>90</v>
      </c>
      <c r="AW115" s="11" t="s">
        <v>43</v>
      </c>
      <c r="AX115" s="11" t="s">
        <v>88</v>
      </c>
      <c r="AY115" s="248" t="s">
        <v>162</v>
      </c>
    </row>
    <row r="116" s="1" customFormat="1" ht="25.5" customHeight="1">
      <c r="B116" s="47"/>
      <c r="C116" s="223" t="s">
        <v>215</v>
      </c>
      <c r="D116" s="223" t="s">
        <v>164</v>
      </c>
      <c r="E116" s="224" t="s">
        <v>236</v>
      </c>
      <c r="F116" s="225" t="s">
        <v>237</v>
      </c>
      <c r="G116" s="226" t="s">
        <v>238</v>
      </c>
      <c r="H116" s="227">
        <v>97.200000000000003</v>
      </c>
      <c r="I116" s="228"/>
      <c r="J116" s="229">
        <f>ROUND(I116*H116,2)</f>
        <v>0</v>
      </c>
      <c r="K116" s="225" t="s">
        <v>168</v>
      </c>
      <c r="L116" s="73"/>
      <c r="M116" s="230" t="s">
        <v>37</v>
      </c>
      <c r="N116" s="231" t="s">
        <v>51</v>
      </c>
      <c r="O116" s="48"/>
      <c r="P116" s="232">
        <f>O116*H116</f>
        <v>0</v>
      </c>
      <c r="Q116" s="232">
        <v>0</v>
      </c>
      <c r="R116" s="232">
        <f>Q116*H116</f>
        <v>0</v>
      </c>
      <c r="S116" s="232">
        <v>0</v>
      </c>
      <c r="T116" s="233">
        <f>S116*H116</f>
        <v>0</v>
      </c>
      <c r="AR116" s="24" t="s">
        <v>169</v>
      </c>
      <c r="AT116" s="24" t="s">
        <v>164</v>
      </c>
      <c r="AU116" s="24" t="s">
        <v>90</v>
      </c>
      <c r="AY116" s="24" t="s">
        <v>162</v>
      </c>
      <c r="BE116" s="234">
        <f>IF(N116="základní",J116,0)</f>
        <v>0</v>
      </c>
      <c r="BF116" s="234">
        <f>IF(N116="snížená",J116,0)</f>
        <v>0</v>
      </c>
      <c r="BG116" s="234">
        <f>IF(N116="zákl. přenesená",J116,0)</f>
        <v>0</v>
      </c>
      <c r="BH116" s="234">
        <f>IF(N116="sníž. přenesená",J116,0)</f>
        <v>0</v>
      </c>
      <c r="BI116" s="234">
        <f>IF(N116="nulová",J116,0)</f>
        <v>0</v>
      </c>
      <c r="BJ116" s="24" t="s">
        <v>88</v>
      </c>
      <c r="BK116" s="234">
        <f>ROUND(I116*H116,2)</f>
        <v>0</v>
      </c>
      <c r="BL116" s="24" t="s">
        <v>169</v>
      </c>
      <c r="BM116" s="24" t="s">
        <v>829</v>
      </c>
    </row>
    <row r="117" s="1" customFormat="1">
      <c r="B117" s="47"/>
      <c r="C117" s="75"/>
      <c r="D117" s="235" t="s">
        <v>171</v>
      </c>
      <c r="E117" s="75"/>
      <c r="F117" s="236" t="s">
        <v>240</v>
      </c>
      <c r="G117" s="75"/>
      <c r="H117" s="75"/>
      <c r="I117" s="193"/>
      <c r="J117" s="75"/>
      <c r="K117" s="75"/>
      <c r="L117" s="73"/>
      <c r="M117" s="237"/>
      <c r="N117" s="48"/>
      <c r="O117" s="48"/>
      <c r="P117" s="48"/>
      <c r="Q117" s="48"/>
      <c r="R117" s="48"/>
      <c r="S117" s="48"/>
      <c r="T117" s="96"/>
      <c r="AT117" s="24" t="s">
        <v>171</v>
      </c>
      <c r="AU117" s="24" t="s">
        <v>90</v>
      </c>
    </row>
    <row r="118" s="13" customFormat="1">
      <c r="B118" s="260"/>
      <c r="C118" s="261"/>
      <c r="D118" s="235" t="s">
        <v>173</v>
      </c>
      <c r="E118" s="262" t="s">
        <v>37</v>
      </c>
      <c r="F118" s="263" t="s">
        <v>644</v>
      </c>
      <c r="G118" s="261"/>
      <c r="H118" s="262" t="s">
        <v>37</v>
      </c>
      <c r="I118" s="264"/>
      <c r="J118" s="261"/>
      <c r="K118" s="261"/>
      <c r="L118" s="265"/>
      <c r="M118" s="266"/>
      <c r="N118" s="267"/>
      <c r="O118" s="267"/>
      <c r="P118" s="267"/>
      <c r="Q118" s="267"/>
      <c r="R118" s="267"/>
      <c r="S118" s="267"/>
      <c r="T118" s="268"/>
      <c r="AT118" s="269" t="s">
        <v>173</v>
      </c>
      <c r="AU118" s="269" t="s">
        <v>90</v>
      </c>
      <c r="AV118" s="13" t="s">
        <v>88</v>
      </c>
      <c r="AW118" s="13" t="s">
        <v>43</v>
      </c>
      <c r="AX118" s="13" t="s">
        <v>80</v>
      </c>
      <c r="AY118" s="269" t="s">
        <v>162</v>
      </c>
    </row>
    <row r="119" s="11" customFormat="1">
      <c r="B119" s="238"/>
      <c r="C119" s="239"/>
      <c r="D119" s="235" t="s">
        <v>173</v>
      </c>
      <c r="E119" s="240" t="s">
        <v>37</v>
      </c>
      <c r="F119" s="241" t="s">
        <v>830</v>
      </c>
      <c r="G119" s="239"/>
      <c r="H119" s="242">
        <v>21.600000000000001</v>
      </c>
      <c r="I119" s="243"/>
      <c r="J119" s="239"/>
      <c r="K119" s="239"/>
      <c r="L119" s="244"/>
      <c r="M119" s="245"/>
      <c r="N119" s="246"/>
      <c r="O119" s="246"/>
      <c r="P119" s="246"/>
      <c r="Q119" s="246"/>
      <c r="R119" s="246"/>
      <c r="S119" s="246"/>
      <c r="T119" s="247"/>
      <c r="AT119" s="248" t="s">
        <v>173</v>
      </c>
      <c r="AU119" s="248" t="s">
        <v>90</v>
      </c>
      <c r="AV119" s="11" t="s">
        <v>90</v>
      </c>
      <c r="AW119" s="11" t="s">
        <v>43</v>
      </c>
      <c r="AX119" s="11" t="s">
        <v>80</v>
      </c>
      <c r="AY119" s="248" t="s">
        <v>162</v>
      </c>
    </row>
    <row r="120" s="13" customFormat="1">
      <c r="B120" s="260"/>
      <c r="C120" s="261"/>
      <c r="D120" s="235" t="s">
        <v>173</v>
      </c>
      <c r="E120" s="262" t="s">
        <v>37</v>
      </c>
      <c r="F120" s="263" t="s">
        <v>206</v>
      </c>
      <c r="G120" s="261"/>
      <c r="H120" s="262" t="s">
        <v>37</v>
      </c>
      <c r="I120" s="264"/>
      <c r="J120" s="261"/>
      <c r="K120" s="261"/>
      <c r="L120" s="265"/>
      <c r="M120" s="266"/>
      <c r="N120" s="267"/>
      <c r="O120" s="267"/>
      <c r="P120" s="267"/>
      <c r="Q120" s="267"/>
      <c r="R120" s="267"/>
      <c r="S120" s="267"/>
      <c r="T120" s="268"/>
      <c r="AT120" s="269" t="s">
        <v>173</v>
      </c>
      <c r="AU120" s="269" t="s">
        <v>90</v>
      </c>
      <c r="AV120" s="13" t="s">
        <v>88</v>
      </c>
      <c r="AW120" s="13" t="s">
        <v>43</v>
      </c>
      <c r="AX120" s="13" t="s">
        <v>80</v>
      </c>
      <c r="AY120" s="269" t="s">
        <v>162</v>
      </c>
    </row>
    <row r="121" s="11" customFormat="1">
      <c r="B121" s="238"/>
      <c r="C121" s="239"/>
      <c r="D121" s="235" t="s">
        <v>173</v>
      </c>
      <c r="E121" s="240" t="s">
        <v>37</v>
      </c>
      <c r="F121" s="241" t="s">
        <v>831</v>
      </c>
      <c r="G121" s="239"/>
      <c r="H121" s="242">
        <v>43.200000000000003</v>
      </c>
      <c r="I121" s="243"/>
      <c r="J121" s="239"/>
      <c r="K121" s="239"/>
      <c r="L121" s="244"/>
      <c r="M121" s="245"/>
      <c r="N121" s="246"/>
      <c r="O121" s="246"/>
      <c r="P121" s="246"/>
      <c r="Q121" s="246"/>
      <c r="R121" s="246"/>
      <c r="S121" s="246"/>
      <c r="T121" s="247"/>
      <c r="AT121" s="248" t="s">
        <v>173</v>
      </c>
      <c r="AU121" s="248" t="s">
        <v>90</v>
      </c>
      <c r="AV121" s="11" t="s">
        <v>90</v>
      </c>
      <c r="AW121" s="11" t="s">
        <v>43</v>
      </c>
      <c r="AX121" s="11" t="s">
        <v>80</v>
      </c>
      <c r="AY121" s="248" t="s">
        <v>162</v>
      </c>
    </row>
    <row r="122" s="13" customFormat="1">
      <c r="B122" s="260"/>
      <c r="C122" s="261"/>
      <c r="D122" s="235" t="s">
        <v>173</v>
      </c>
      <c r="E122" s="262" t="s">
        <v>37</v>
      </c>
      <c r="F122" s="263" t="s">
        <v>648</v>
      </c>
      <c r="G122" s="261"/>
      <c r="H122" s="262" t="s">
        <v>37</v>
      </c>
      <c r="I122" s="264"/>
      <c r="J122" s="261"/>
      <c r="K122" s="261"/>
      <c r="L122" s="265"/>
      <c r="M122" s="266"/>
      <c r="N122" s="267"/>
      <c r="O122" s="267"/>
      <c r="P122" s="267"/>
      <c r="Q122" s="267"/>
      <c r="R122" s="267"/>
      <c r="S122" s="267"/>
      <c r="T122" s="268"/>
      <c r="AT122" s="269" t="s">
        <v>173</v>
      </c>
      <c r="AU122" s="269" t="s">
        <v>90</v>
      </c>
      <c r="AV122" s="13" t="s">
        <v>88</v>
      </c>
      <c r="AW122" s="13" t="s">
        <v>43</v>
      </c>
      <c r="AX122" s="13" t="s">
        <v>80</v>
      </c>
      <c r="AY122" s="269" t="s">
        <v>162</v>
      </c>
    </row>
    <row r="123" s="11" customFormat="1">
      <c r="B123" s="238"/>
      <c r="C123" s="239"/>
      <c r="D123" s="235" t="s">
        <v>173</v>
      </c>
      <c r="E123" s="240" t="s">
        <v>37</v>
      </c>
      <c r="F123" s="241" t="s">
        <v>832</v>
      </c>
      <c r="G123" s="239"/>
      <c r="H123" s="242">
        <v>32.399999999999999</v>
      </c>
      <c r="I123" s="243"/>
      <c r="J123" s="239"/>
      <c r="K123" s="239"/>
      <c r="L123" s="244"/>
      <c r="M123" s="245"/>
      <c r="N123" s="246"/>
      <c r="O123" s="246"/>
      <c r="P123" s="246"/>
      <c r="Q123" s="246"/>
      <c r="R123" s="246"/>
      <c r="S123" s="246"/>
      <c r="T123" s="247"/>
      <c r="AT123" s="248" t="s">
        <v>173</v>
      </c>
      <c r="AU123" s="248" t="s">
        <v>90</v>
      </c>
      <c r="AV123" s="11" t="s">
        <v>90</v>
      </c>
      <c r="AW123" s="11" t="s">
        <v>43</v>
      </c>
      <c r="AX123" s="11" t="s">
        <v>80</v>
      </c>
      <c r="AY123" s="248" t="s">
        <v>162</v>
      </c>
    </row>
    <row r="124" s="12" customFormat="1">
      <c r="B124" s="249"/>
      <c r="C124" s="250"/>
      <c r="D124" s="235" t="s">
        <v>173</v>
      </c>
      <c r="E124" s="251" t="s">
        <v>37</v>
      </c>
      <c r="F124" s="252" t="s">
        <v>180</v>
      </c>
      <c r="G124" s="250"/>
      <c r="H124" s="253">
        <v>97.200000000000003</v>
      </c>
      <c r="I124" s="254"/>
      <c r="J124" s="250"/>
      <c r="K124" s="250"/>
      <c r="L124" s="255"/>
      <c r="M124" s="256"/>
      <c r="N124" s="257"/>
      <c r="O124" s="257"/>
      <c r="P124" s="257"/>
      <c r="Q124" s="257"/>
      <c r="R124" s="257"/>
      <c r="S124" s="257"/>
      <c r="T124" s="258"/>
      <c r="AT124" s="259" t="s">
        <v>173</v>
      </c>
      <c r="AU124" s="259" t="s">
        <v>90</v>
      </c>
      <c r="AV124" s="12" t="s">
        <v>169</v>
      </c>
      <c r="AW124" s="12" t="s">
        <v>43</v>
      </c>
      <c r="AX124" s="12" t="s">
        <v>88</v>
      </c>
      <c r="AY124" s="259" t="s">
        <v>162</v>
      </c>
    </row>
    <row r="125" s="1" customFormat="1" ht="38.25" customHeight="1">
      <c r="B125" s="47"/>
      <c r="C125" s="223" t="s">
        <v>222</v>
      </c>
      <c r="D125" s="223" t="s">
        <v>164</v>
      </c>
      <c r="E125" s="224" t="s">
        <v>249</v>
      </c>
      <c r="F125" s="225" t="s">
        <v>250</v>
      </c>
      <c r="G125" s="226" t="s">
        <v>238</v>
      </c>
      <c r="H125" s="227">
        <v>40.049999999999997</v>
      </c>
      <c r="I125" s="228"/>
      <c r="J125" s="229">
        <f>ROUND(I125*H125,2)</f>
        <v>0</v>
      </c>
      <c r="K125" s="225" t="s">
        <v>168</v>
      </c>
      <c r="L125" s="73"/>
      <c r="M125" s="230" t="s">
        <v>37</v>
      </c>
      <c r="N125" s="231" t="s">
        <v>51</v>
      </c>
      <c r="O125" s="48"/>
      <c r="P125" s="232">
        <f>O125*H125</f>
        <v>0</v>
      </c>
      <c r="Q125" s="232">
        <v>0</v>
      </c>
      <c r="R125" s="232">
        <f>Q125*H125</f>
        <v>0</v>
      </c>
      <c r="S125" s="232">
        <v>0</v>
      </c>
      <c r="T125" s="233">
        <f>S125*H125</f>
        <v>0</v>
      </c>
      <c r="AR125" s="24" t="s">
        <v>169</v>
      </c>
      <c r="AT125" s="24" t="s">
        <v>164</v>
      </c>
      <c r="AU125" s="24" t="s">
        <v>90</v>
      </c>
      <c r="AY125" s="24" t="s">
        <v>162</v>
      </c>
      <c r="BE125" s="234">
        <f>IF(N125="základní",J125,0)</f>
        <v>0</v>
      </c>
      <c r="BF125" s="234">
        <f>IF(N125="snížená",J125,0)</f>
        <v>0</v>
      </c>
      <c r="BG125" s="234">
        <f>IF(N125="zákl. přenesená",J125,0)</f>
        <v>0</v>
      </c>
      <c r="BH125" s="234">
        <f>IF(N125="sníž. přenesená",J125,0)</f>
        <v>0</v>
      </c>
      <c r="BI125" s="234">
        <f>IF(N125="nulová",J125,0)</f>
        <v>0</v>
      </c>
      <c r="BJ125" s="24" t="s">
        <v>88</v>
      </c>
      <c r="BK125" s="234">
        <f>ROUND(I125*H125,2)</f>
        <v>0</v>
      </c>
      <c r="BL125" s="24" t="s">
        <v>169</v>
      </c>
      <c r="BM125" s="24" t="s">
        <v>833</v>
      </c>
    </row>
    <row r="126" s="1" customFormat="1">
      <c r="B126" s="47"/>
      <c r="C126" s="75"/>
      <c r="D126" s="235" t="s">
        <v>171</v>
      </c>
      <c r="E126" s="75"/>
      <c r="F126" s="236" t="s">
        <v>252</v>
      </c>
      <c r="G126" s="75"/>
      <c r="H126" s="75"/>
      <c r="I126" s="193"/>
      <c r="J126" s="75"/>
      <c r="K126" s="75"/>
      <c r="L126" s="73"/>
      <c r="M126" s="237"/>
      <c r="N126" s="48"/>
      <c r="O126" s="48"/>
      <c r="P126" s="48"/>
      <c r="Q126" s="48"/>
      <c r="R126" s="48"/>
      <c r="S126" s="48"/>
      <c r="T126" s="96"/>
      <c r="AT126" s="24" t="s">
        <v>171</v>
      </c>
      <c r="AU126" s="24" t="s">
        <v>90</v>
      </c>
    </row>
    <row r="127" s="11" customFormat="1">
      <c r="B127" s="238"/>
      <c r="C127" s="239"/>
      <c r="D127" s="235" t="s">
        <v>173</v>
      </c>
      <c r="E127" s="240" t="s">
        <v>37</v>
      </c>
      <c r="F127" s="241" t="s">
        <v>834</v>
      </c>
      <c r="G127" s="239"/>
      <c r="H127" s="242">
        <v>135</v>
      </c>
      <c r="I127" s="243"/>
      <c r="J127" s="239"/>
      <c r="K127" s="239"/>
      <c r="L127" s="244"/>
      <c r="M127" s="245"/>
      <c r="N127" s="246"/>
      <c r="O127" s="246"/>
      <c r="P127" s="246"/>
      <c r="Q127" s="246"/>
      <c r="R127" s="246"/>
      <c r="S127" s="246"/>
      <c r="T127" s="247"/>
      <c r="AT127" s="248" t="s">
        <v>173</v>
      </c>
      <c r="AU127" s="248" t="s">
        <v>90</v>
      </c>
      <c r="AV127" s="11" t="s">
        <v>90</v>
      </c>
      <c r="AW127" s="11" t="s">
        <v>43</v>
      </c>
      <c r="AX127" s="11" t="s">
        <v>80</v>
      </c>
      <c r="AY127" s="248" t="s">
        <v>162</v>
      </c>
    </row>
    <row r="128" s="13" customFormat="1">
      <c r="B128" s="260"/>
      <c r="C128" s="261"/>
      <c r="D128" s="235" t="s">
        <v>173</v>
      </c>
      <c r="E128" s="262" t="s">
        <v>37</v>
      </c>
      <c r="F128" s="263" t="s">
        <v>260</v>
      </c>
      <c r="G128" s="261"/>
      <c r="H128" s="262" t="s">
        <v>37</v>
      </c>
      <c r="I128" s="264"/>
      <c r="J128" s="261"/>
      <c r="K128" s="261"/>
      <c r="L128" s="265"/>
      <c r="M128" s="266"/>
      <c r="N128" s="267"/>
      <c r="O128" s="267"/>
      <c r="P128" s="267"/>
      <c r="Q128" s="267"/>
      <c r="R128" s="267"/>
      <c r="S128" s="267"/>
      <c r="T128" s="268"/>
      <c r="AT128" s="269" t="s">
        <v>173</v>
      </c>
      <c r="AU128" s="269" t="s">
        <v>90</v>
      </c>
      <c r="AV128" s="13" t="s">
        <v>88</v>
      </c>
      <c r="AW128" s="13" t="s">
        <v>43</v>
      </c>
      <c r="AX128" s="13" t="s">
        <v>80</v>
      </c>
      <c r="AY128" s="269" t="s">
        <v>162</v>
      </c>
    </row>
    <row r="129" s="11" customFormat="1">
      <c r="B129" s="238"/>
      <c r="C129" s="239"/>
      <c r="D129" s="235" t="s">
        <v>173</v>
      </c>
      <c r="E129" s="240" t="s">
        <v>37</v>
      </c>
      <c r="F129" s="241" t="s">
        <v>835</v>
      </c>
      <c r="G129" s="239"/>
      <c r="H129" s="242">
        <v>-34.875</v>
      </c>
      <c r="I129" s="243"/>
      <c r="J129" s="239"/>
      <c r="K129" s="239"/>
      <c r="L129" s="244"/>
      <c r="M129" s="245"/>
      <c r="N129" s="246"/>
      <c r="O129" s="246"/>
      <c r="P129" s="246"/>
      <c r="Q129" s="246"/>
      <c r="R129" s="246"/>
      <c r="S129" s="246"/>
      <c r="T129" s="247"/>
      <c r="AT129" s="248" t="s">
        <v>173</v>
      </c>
      <c r="AU129" s="248" t="s">
        <v>90</v>
      </c>
      <c r="AV129" s="11" t="s">
        <v>90</v>
      </c>
      <c r="AW129" s="11" t="s">
        <v>43</v>
      </c>
      <c r="AX129" s="11" t="s">
        <v>80</v>
      </c>
      <c r="AY129" s="248" t="s">
        <v>162</v>
      </c>
    </row>
    <row r="130" s="12" customFormat="1">
      <c r="B130" s="249"/>
      <c r="C130" s="250"/>
      <c r="D130" s="235" t="s">
        <v>173</v>
      </c>
      <c r="E130" s="251" t="s">
        <v>609</v>
      </c>
      <c r="F130" s="252" t="s">
        <v>180</v>
      </c>
      <c r="G130" s="250"/>
      <c r="H130" s="253">
        <v>100.125</v>
      </c>
      <c r="I130" s="254"/>
      <c r="J130" s="250"/>
      <c r="K130" s="250"/>
      <c r="L130" s="255"/>
      <c r="M130" s="256"/>
      <c r="N130" s="257"/>
      <c r="O130" s="257"/>
      <c r="P130" s="257"/>
      <c r="Q130" s="257"/>
      <c r="R130" s="257"/>
      <c r="S130" s="257"/>
      <c r="T130" s="258"/>
      <c r="AT130" s="259" t="s">
        <v>173</v>
      </c>
      <c r="AU130" s="259" t="s">
        <v>90</v>
      </c>
      <c r="AV130" s="12" t="s">
        <v>169</v>
      </c>
      <c r="AW130" s="12" t="s">
        <v>43</v>
      </c>
      <c r="AX130" s="12" t="s">
        <v>88</v>
      </c>
      <c r="AY130" s="259" t="s">
        <v>162</v>
      </c>
    </row>
    <row r="131" s="13" customFormat="1">
      <c r="B131" s="260"/>
      <c r="C131" s="261"/>
      <c r="D131" s="235" t="s">
        <v>173</v>
      </c>
      <c r="E131" s="262" t="s">
        <v>37</v>
      </c>
      <c r="F131" s="263" t="s">
        <v>683</v>
      </c>
      <c r="G131" s="261"/>
      <c r="H131" s="262" t="s">
        <v>37</v>
      </c>
      <c r="I131" s="264"/>
      <c r="J131" s="261"/>
      <c r="K131" s="261"/>
      <c r="L131" s="265"/>
      <c r="M131" s="266"/>
      <c r="N131" s="267"/>
      <c r="O131" s="267"/>
      <c r="P131" s="267"/>
      <c r="Q131" s="267"/>
      <c r="R131" s="267"/>
      <c r="S131" s="267"/>
      <c r="T131" s="268"/>
      <c r="AT131" s="269" t="s">
        <v>173</v>
      </c>
      <c r="AU131" s="269" t="s">
        <v>90</v>
      </c>
      <c r="AV131" s="13" t="s">
        <v>88</v>
      </c>
      <c r="AW131" s="13" t="s">
        <v>43</v>
      </c>
      <c r="AX131" s="13" t="s">
        <v>80</v>
      </c>
      <c r="AY131" s="269" t="s">
        <v>162</v>
      </c>
    </row>
    <row r="132" s="11" customFormat="1">
      <c r="B132" s="238"/>
      <c r="C132" s="239"/>
      <c r="D132" s="235" t="s">
        <v>173</v>
      </c>
      <c r="E132" s="239"/>
      <c r="F132" s="241" t="s">
        <v>836</v>
      </c>
      <c r="G132" s="239"/>
      <c r="H132" s="242">
        <v>40.049999999999997</v>
      </c>
      <c r="I132" s="243"/>
      <c r="J132" s="239"/>
      <c r="K132" s="239"/>
      <c r="L132" s="244"/>
      <c r="M132" s="245"/>
      <c r="N132" s="246"/>
      <c r="O132" s="246"/>
      <c r="P132" s="246"/>
      <c r="Q132" s="246"/>
      <c r="R132" s="246"/>
      <c r="S132" s="246"/>
      <c r="T132" s="247"/>
      <c r="AT132" s="248" t="s">
        <v>173</v>
      </c>
      <c r="AU132" s="248" t="s">
        <v>90</v>
      </c>
      <c r="AV132" s="11" t="s">
        <v>90</v>
      </c>
      <c r="AW132" s="11" t="s">
        <v>6</v>
      </c>
      <c r="AX132" s="11" t="s">
        <v>88</v>
      </c>
      <c r="AY132" s="248" t="s">
        <v>162</v>
      </c>
    </row>
    <row r="133" s="1" customFormat="1" ht="38.25" customHeight="1">
      <c r="B133" s="47"/>
      <c r="C133" s="223" t="s">
        <v>226</v>
      </c>
      <c r="D133" s="223" t="s">
        <v>164</v>
      </c>
      <c r="E133" s="224" t="s">
        <v>267</v>
      </c>
      <c r="F133" s="225" t="s">
        <v>268</v>
      </c>
      <c r="G133" s="226" t="s">
        <v>238</v>
      </c>
      <c r="H133" s="227">
        <v>20.024999999999999</v>
      </c>
      <c r="I133" s="228"/>
      <c r="J133" s="229">
        <f>ROUND(I133*H133,2)</f>
        <v>0</v>
      </c>
      <c r="K133" s="225" t="s">
        <v>168</v>
      </c>
      <c r="L133" s="73"/>
      <c r="M133" s="230" t="s">
        <v>37</v>
      </c>
      <c r="N133" s="231" t="s">
        <v>51</v>
      </c>
      <c r="O133" s="48"/>
      <c r="P133" s="232">
        <f>O133*H133</f>
        <v>0</v>
      </c>
      <c r="Q133" s="232">
        <v>0</v>
      </c>
      <c r="R133" s="232">
        <f>Q133*H133</f>
        <v>0</v>
      </c>
      <c r="S133" s="232">
        <v>0</v>
      </c>
      <c r="T133" s="233">
        <f>S133*H133</f>
        <v>0</v>
      </c>
      <c r="AR133" s="24" t="s">
        <v>169</v>
      </c>
      <c r="AT133" s="24" t="s">
        <v>164</v>
      </c>
      <c r="AU133" s="24" t="s">
        <v>90</v>
      </c>
      <c r="AY133" s="24" t="s">
        <v>162</v>
      </c>
      <c r="BE133" s="234">
        <f>IF(N133="základní",J133,0)</f>
        <v>0</v>
      </c>
      <c r="BF133" s="234">
        <f>IF(N133="snížená",J133,0)</f>
        <v>0</v>
      </c>
      <c r="BG133" s="234">
        <f>IF(N133="zákl. přenesená",J133,0)</f>
        <v>0</v>
      </c>
      <c r="BH133" s="234">
        <f>IF(N133="sníž. přenesená",J133,0)</f>
        <v>0</v>
      </c>
      <c r="BI133" s="234">
        <f>IF(N133="nulová",J133,0)</f>
        <v>0</v>
      </c>
      <c r="BJ133" s="24" t="s">
        <v>88</v>
      </c>
      <c r="BK133" s="234">
        <f>ROUND(I133*H133,2)</f>
        <v>0</v>
      </c>
      <c r="BL133" s="24" t="s">
        <v>169</v>
      </c>
      <c r="BM133" s="24" t="s">
        <v>837</v>
      </c>
    </row>
    <row r="134" s="1" customFormat="1">
      <c r="B134" s="47"/>
      <c r="C134" s="75"/>
      <c r="D134" s="235" t="s">
        <v>171</v>
      </c>
      <c r="E134" s="75"/>
      <c r="F134" s="236" t="s">
        <v>252</v>
      </c>
      <c r="G134" s="75"/>
      <c r="H134" s="75"/>
      <c r="I134" s="193"/>
      <c r="J134" s="75"/>
      <c r="K134" s="75"/>
      <c r="L134" s="73"/>
      <c r="M134" s="237"/>
      <c r="N134" s="48"/>
      <c r="O134" s="48"/>
      <c r="P134" s="48"/>
      <c r="Q134" s="48"/>
      <c r="R134" s="48"/>
      <c r="S134" s="48"/>
      <c r="T134" s="96"/>
      <c r="AT134" s="24" t="s">
        <v>171</v>
      </c>
      <c r="AU134" s="24" t="s">
        <v>90</v>
      </c>
    </row>
    <row r="135" s="11" customFormat="1">
      <c r="B135" s="238"/>
      <c r="C135" s="239"/>
      <c r="D135" s="235" t="s">
        <v>173</v>
      </c>
      <c r="E135" s="240" t="s">
        <v>37</v>
      </c>
      <c r="F135" s="241" t="s">
        <v>686</v>
      </c>
      <c r="G135" s="239"/>
      <c r="H135" s="242">
        <v>20.024999999999999</v>
      </c>
      <c r="I135" s="243"/>
      <c r="J135" s="239"/>
      <c r="K135" s="239"/>
      <c r="L135" s="244"/>
      <c r="M135" s="245"/>
      <c r="N135" s="246"/>
      <c r="O135" s="246"/>
      <c r="P135" s="246"/>
      <c r="Q135" s="246"/>
      <c r="R135" s="246"/>
      <c r="S135" s="246"/>
      <c r="T135" s="247"/>
      <c r="AT135" s="248" t="s">
        <v>173</v>
      </c>
      <c r="AU135" s="248" t="s">
        <v>90</v>
      </c>
      <c r="AV135" s="11" t="s">
        <v>90</v>
      </c>
      <c r="AW135" s="11" t="s">
        <v>43</v>
      </c>
      <c r="AX135" s="11" t="s">
        <v>88</v>
      </c>
      <c r="AY135" s="248" t="s">
        <v>162</v>
      </c>
    </row>
    <row r="136" s="1" customFormat="1" ht="38.25" customHeight="1">
      <c r="B136" s="47"/>
      <c r="C136" s="223" t="s">
        <v>231</v>
      </c>
      <c r="D136" s="223" t="s">
        <v>164</v>
      </c>
      <c r="E136" s="224" t="s">
        <v>272</v>
      </c>
      <c r="F136" s="225" t="s">
        <v>273</v>
      </c>
      <c r="G136" s="226" t="s">
        <v>238</v>
      </c>
      <c r="H136" s="227">
        <v>60.075000000000003</v>
      </c>
      <c r="I136" s="228"/>
      <c r="J136" s="229">
        <f>ROUND(I136*H136,2)</f>
        <v>0</v>
      </c>
      <c r="K136" s="225" t="s">
        <v>168</v>
      </c>
      <c r="L136" s="73"/>
      <c r="M136" s="230" t="s">
        <v>37</v>
      </c>
      <c r="N136" s="231" t="s">
        <v>51</v>
      </c>
      <c r="O136" s="48"/>
      <c r="P136" s="232">
        <f>O136*H136</f>
        <v>0</v>
      </c>
      <c r="Q136" s="232">
        <v>0</v>
      </c>
      <c r="R136" s="232">
        <f>Q136*H136</f>
        <v>0</v>
      </c>
      <c r="S136" s="232">
        <v>0</v>
      </c>
      <c r="T136" s="233">
        <f>S136*H136</f>
        <v>0</v>
      </c>
      <c r="AR136" s="24" t="s">
        <v>169</v>
      </c>
      <c r="AT136" s="24" t="s">
        <v>164</v>
      </c>
      <c r="AU136" s="24" t="s">
        <v>90</v>
      </c>
      <c r="AY136" s="24" t="s">
        <v>162</v>
      </c>
      <c r="BE136" s="234">
        <f>IF(N136="základní",J136,0)</f>
        <v>0</v>
      </c>
      <c r="BF136" s="234">
        <f>IF(N136="snížená",J136,0)</f>
        <v>0</v>
      </c>
      <c r="BG136" s="234">
        <f>IF(N136="zákl. přenesená",J136,0)</f>
        <v>0</v>
      </c>
      <c r="BH136" s="234">
        <f>IF(N136="sníž. přenesená",J136,0)</f>
        <v>0</v>
      </c>
      <c r="BI136" s="234">
        <f>IF(N136="nulová",J136,0)</f>
        <v>0</v>
      </c>
      <c r="BJ136" s="24" t="s">
        <v>88</v>
      </c>
      <c r="BK136" s="234">
        <f>ROUND(I136*H136,2)</f>
        <v>0</v>
      </c>
      <c r="BL136" s="24" t="s">
        <v>169</v>
      </c>
      <c r="BM136" s="24" t="s">
        <v>838</v>
      </c>
    </row>
    <row r="137" s="1" customFormat="1">
      <c r="B137" s="47"/>
      <c r="C137" s="75"/>
      <c r="D137" s="235" t="s">
        <v>171</v>
      </c>
      <c r="E137" s="75"/>
      <c r="F137" s="236" t="s">
        <v>252</v>
      </c>
      <c r="G137" s="75"/>
      <c r="H137" s="75"/>
      <c r="I137" s="193"/>
      <c r="J137" s="75"/>
      <c r="K137" s="75"/>
      <c r="L137" s="73"/>
      <c r="M137" s="237"/>
      <c r="N137" s="48"/>
      <c r="O137" s="48"/>
      <c r="P137" s="48"/>
      <c r="Q137" s="48"/>
      <c r="R137" s="48"/>
      <c r="S137" s="48"/>
      <c r="T137" s="96"/>
      <c r="AT137" s="24" t="s">
        <v>171</v>
      </c>
      <c r="AU137" s="24" t="s">
        <v>90</v>
      </c>
    </row>
    <row r="138" s="13" customFormat="1">
      <c r="B138" s="260"/>
      <c r="C138" s="261"/>
      <c r="D138" s="235" t="s">
        <v>173</v>
      </c>
      <c r="E138" s="262" t="s">
        <v>37</v>
      </c>
      <c r="F138" s="263" t="s">
        <v>688</v>
      </c>
      <c r="G138" s="261"/>
      <c r="H138" s="262" t="s">
        <v>37</v>
      </c>
      <c r="I138" s="264"/>
      <c r="J138" s="261"/>
      <c r="K138" s="261"/>
      <c r="L138" s="265"/>
      <c r="M138" s="266"/>
      <c r="N138" s="267"/>
      <c r="O138" s="267"/>
      <c r="P138" s="267"/>
      <c r="Q138" s="267"/>
      <c r="R138" s="267"/>
      <c r="S138" s="267"/>
      <c r="T138" s="268"/>
      <c r="AT138" s="269" t="s">
        <v>173</v>
      </c>
      <c r="AU138" s="269" t="s">
        <v>90</v>
      </c>
      <c r="AV138" s="13" t="s">
        <v>88</v>
      </c>
      <c r="AW138" s="13" t="s">
        <v>43</v>
      </c>
      <c r="AX138" s="13" t="s">
        <v>80</v>
      </c>
      <c r="AY138" s="269" t="s">
        <v>162</v>
      </c>
    </row>
    <row r="139" s="11" customFormat="1">
      <c r="B139" s="238"/>
      <c r="C139" s="239"/>
      <c r="D139" s="235" t="s">
        <v>173</v>
      </c>
      <c r="E139" s="240" t="s">
        <v>37</v>
      </c>
      <c r="F139" s="241" t="s">
        <v>689</v>
      </c>
      <c r="G139" s="239"/>
      <c r="H139" s="242">
        <v>60.075000000000003</v>
      </c>
      <c r="I139" s="243"/>
      <c r="J139" s="239"/>
      <c r="K139" s="239"/>
      <c r="L139" s="244"/>
      <c r="M139" s="245"/>
      <c r="N139" s="246"/>
      <c r="O139" s="246"/>
      <c r="P139" s="246"/>
      <c r="Q139" s="246"/>
      <c r="R139" s="246"/>
      <c r="S139" s="246"/>
      <c r="T139" s="247"/>
      <c r="AT139" s="248" t="s">
        <v>173</v>
      </c>
      <c r="AU139" s="248" t="s">
        <v>90</v>
      </c>
      <c r="AV139" s="11" t="s">
        <v>90</v>
      </c>
      <c r="AW139" s="11" t="s">
        <v>43</v>
      </c>
      <c r="AX139" s="11" t="s">
        <v>88</v>
      </c>
      <c r="AY139" s="248" t="s">
        <v>162</v>
      </c>
    </row>
    <row r="140" s="1" customFormat="1" ht="38.25" customHeight="1">
      <c r="B140" s="47"/>
      <c r="C140" s="223" t="s">
        <v>235</v>
      </c>
      <c r="D140" s="223" t="s">
        <v>164</v>
      </c>
      <c r="E140" s="224" t="s">
        <v>277</v>
      </c>
      <c r="F140" s="225" t="s">
        <v>278</v>
      </c>
      <c r="G140" s="226" t="s">
        <v>238</v>
      </c>
      <c r="H140" s="227">
        <v>30.038</v>
      </c>
      <c r="I140" s="228"/>
      <c r="J140" s="229">
        <f>ROUND(I140*H140,2)</f>
        <v>0</v>
      </c>
      <c r="K140" s="225" t="s">
        <v>168</v>
      </c>
      <c r="L140" s="73"/>
      <c r="M140" s="230" t="s">
        <v>37</v>
      </c>
      <c r="N140" s="231" t="s">
        <v>51</v>
      </c>
      <c r="O140" s="48"/>
      <c r="P140" s="232">
        <f>O140*H140</f>
        <v>0</v>
      </c>
      <c r="Q140" s="232">
        <v>0</v>
      </c>
      <c r="R140" s="232">
        <f>Q140*H140</f>
        <v>0</v>
      </c>
      <c r="S140" s="232">
        <v>0</v>
      </c>
      <c r="T140" s="233">
        <f>S140*H140</f>
        <v>0</v>
      </c>
      <c r="AR140" s="24" t="s">
        <v>169</v>
      </c>
      <c r="AT140" s="24" t="s">
        <v>164</v>
      </c>
      <c r="AU140" s="24" t="s">
        <v>90</v>
      </c>
      <c r="AY140" s="24" t="s">
        <v>162</v>
      </c>
      <c r="BE140" s="234">
        <f>IF(N140="základní",J140,0)</f>
        <v>0</v>
      </c>
      <c r="BF140" s="234">
        <f>IF(N140="snížená",J140,0)</f>
        <v>0</v>
      </c>
      <c r="BG140" s="234">
        <f>IF(N140="zákl. přenesená",J140,0)</f>
        <v>0</v>
      </c>
      <c r="BH140" s="234">
        <f>IF(N140="sníž. přenesená",J140,0)</f>
        <v>0</v>
      </c>
      <c r="BI140" s="234">
        <f>IF(N140="nulová",J140,0)</f>
        <v>0</v>
      </c>
      <c r="BJ140" s="24" t="s">
        <v>88</v>
      </c>
      <c r="BK140" s="234">
        <f>ROUND(I140*H140,2)</f>
        <v>0</v>
      </c>
      <c r="BL140" s="24" t="s">
        <v>169</v>
      </c>
      <c r="BM140" s="24" t="s">
        <v>839</v>
      </c>
    </row>
    <row r="141" s="1" customFormat="1">
      <c r="B141" s="47"/>
      <c r="C141" s="75"/>
      <c r="D141" s="235" t="s">
        <v>171</v>
      </c>
      <c r="E141" s="75"/>
      <c r="F141" s="236" t="s">
        <v>252</v>
      </c>
      <c r="G141" s="75"/>
      <c r="H141" s="75"/>
      <c r="I141" s="193"/>
      <c r="J141" s="75"/>
      <c r="K141" s="75"/>
      <c r="L141" s="73"/>
      <c r="M141" s="237"/>
      <c r="N141" s="48"/>
      <c r="O141" s="48"/>
      <c r="P141" s="48"/>
      <c r="Q141" s="48"/>
      <c r="R141" s="48"/>
      <c r="S141" s="48"/>
      <c r="T141" s="96"/>
      <c r="AT141" s="24" t="s">
        <v>171</v>
      </c>
      <c r="AU141" s="24" t="s">
        <v>90</v>
      </c>
    </row>
    <row r="142" s="11" customFormat="1">
      <c r="B142" s="238"/>
      <c r="C142" s="239"/>
      <c r="D142" s="235" t="s">
        <v>173</v>
      </c>
      <c r="E142" s="240" t="s">
        <v>37</v>
      </c>
      <c r="F142" s="241" t="s">
        <v>691</v>
      </c>
      <c r="G142" s="239"/>
      <c r="H142" s="242">
        <v>30.038</v>
      </c>
      <c r="I142" s="243"/>
      <c r="J142" s="239"/>
      <c r="K142" s="239"/>
      <c r="L142" s="244"/>
      <c r="M142" s="245"/>
      <c r="N142" s="246"/>
      <c r="O142" s="246"/>
      <c r="P142" s="246"/>
      <c r="Q142" s="246"/>
      <c r="R142" s="246"/>
      <c r="S142" s="246"/>
      <c r="T142" s="247"/>
      <c r="AT142" s="248" t="s">
        <v>173</v>
      </c>
      <c r="AU142" s="248" t="s">
        <v>90</v>
      </c>
      <c r="AV142" s="11" t="s">
        <v>90</v>
      </c>
      <c r="AW142" s="11" t="s">
        <v>43</v>
      </c>
      <c r="AX142" s="11" t="s">
        <v>88</v>
      </c>
      <c r="AY142" s="248" t="s">
        <v>162</v>
      </c>
    </row>
    <row r="143" s="1" customFormat="1" ht="38.25" customHeight="1">
      <c r="B143" s="47"/>
      <c r="C143" s="223" t="s">
        <v>248</v>
      </c>
      <c r="D143" s="223" t="s">
        <v>164</v>
      </c>
      <c r="E143" s="224" t="s">
        <v>307</v>
      </c>
      <c r="F143" s="225" t="s">
        <v>308</v>
      </c>
      <c r="G143" s="226" t="s">
        <v>238</v>
      </c>
      <c r="H143" s="227">
        <v>50.063000000000002</v>
      </c>
      <c r="I143" s="228"/>
      <c r="J143" s="229">
        <f>ROUND(I143*H143,2)</f>
        <v>0</v>
      </c>
      <c r="K143" s="225" t="s">
        <v>168</v>
      </c>
      <c r="L143" s="73"/>
      <c r="M143" s="230" t="s">
        <v>37</v>
      </c>
      <c r="N143" s="231" t="s">
        <v>51</v>
      </c>
      <c r="O143" s="48"/>
      <c r="P143" s="232">
        <f>O143*H143</f>
        <v>0</v>
      </c>
      <c r="Q143" s="232">
        <v>0</v>
      </c>
      <c r="R143" s="232">
        <f>Q143*H143</f>
        <v>0</v>
      </c>
      <c r="S143" s="232">
        <v>0</v>
      </c>
      <c r="T143" s="233">
        <f>S143*H143</f>
        <v>0</v>
      </c>
      <c r="AR143" s="24" t="s">
        <v>169</v>
      </c>
      <c r="AT143" s="24" t="s">
        <v>164</v>
      </c>
      <c r="AU143" s="24" t="s">
        <v>90</v>
      </c>
      <c r="AY143" s="24" t="s">
        <v>162</v>
      </c>
      <c r="BE143" s="234">
        <f>IF(N143="základní",J143,0)</f>
        <v>0</v>
      </c>
      <c r="BF143" s="234">
        <f>IF(N143="snížená",J143,0)</f>
        <v>0</v>
      </c>
      <c r="BG143" s="234">
        <f>IF(N143="zákl. přenesená",J143,0)</f>
        <v>0</v>
      </c>
      <c r="BH143" s="234">
        <f>IF(N143="sníž. přenesená",J143,0)</f>
        <v>0</v>
      </c>
      <c r="BI143" s="234">
        <f>IF(N143="nulová",J143,0)</f>
        <v>0</v>
      </c>
      <c r="BJ143" s="24" t="s">
        <v>88</v>
      </c>
      <c r="BK143" s="234">
        <f>ROUND(I143*H143,2)</f>
        <v>0</v>
      </c>
      <c r="BL143" s="24" t="s">
        <v>169</v>
      </c>
      <c r="BM143" s="24" t="s">
        <v>840</v>
      </c>
    </row>
    <row r="144" s="1" customFormat="1">
      <c r="B144" s="47"/>
      <c r="C144" s="75"/>
      <c r="D144" s="235" t="s">
        <v>171</v>
      </c>
      <c r="E144" s="75"/>
      <c r="F144" s="236" t="s">
        <v>310</v>
      </c>
      <c r="G144" s="75"/>
      <c r="H144" s="75"/>
      <c r="I144" s="193"/>
      <c r="J144" s="75"/>
      <c r="K144" s="75"/>
      <c r="L144" s="73"/>
      <c r="M144" s="237"/>
      <c r="N144" s="48"/>
      <c r="O144" s="48"/>
      <c r="P144" s="48"/>
      <c r="Q144" s="48"/>
      <c r="R144" s="48"/>
      <c r="S144" s="48"/>
      <c r="T144" s="96"/>
      <c r="AT144" s="24" t="s">
        <v>171</v>
      </c>
      <c r="AU144" s="24" t="s">
        <v>90</v>
      </c>
    </row>
    <row r="145" s="11" customFormat="1">
      <c r="B145" s="238"/>
      <c r="C145" s="239"/>
      <c r="D145" s="235" t="s">
        <v>173</v>
      </c>
      <c r="E145" s="240" t="s">
        <v>37</v>
      </c>
      <c r="F145" s="241" t="s">
        <v>704</v>
      </c>
      <c r="G145" s="239"/>
      <c r="H145" s="242">
        <v>50.063000000000002</v>
      </c>
      <c r="I145" s="243"/>
      <c r="J145" s="239"/>
      <c r="K145" s="239"/>
      <c r="L145" s="244"/>
      <c r="M145" s="245"/>
      <c r="N145" s="246"/>
      <c r="O145" s="246"/>
      <c r="P145" s="246"/>
      <c r="Q145" s="246"/>
      <c r="R145" s="246"/>
      <c r="S145" s="246"/>
      <c r="T145" s="247"/>
      <c r="AT145" s="248" t="s">
        <v>173</v>
      </c>
      <c r="AU145" s="248" t="s">
        <v>90</v>
      </c>
      <c r="AV145" s="11" t="s">
        <v>90</v>
      </c>
      <c r="AW145" s="11" t="s">
        <v>43</v>
      </c>
      <c r="AX145" s="11" t="s">
        <v>88</v>
      </c>
      <c r="AY145" s="248" t="s">
        <v>162</v>
      </c>
    </row>
    <row r="146" s="1" customFormat="1" ht="38.25" customHeight="1">
      <c r="B146" s="47"/>
      <c r="C146" s="223" t="s">
        <v>266</v>
      </c>
      <c r="D146" s="223" t="s">
        <v>164</v>
      </c>
      <c r="E146" s="224" t="s">
        <v>312</v>
      </c>
      <c r="F146" s="225" t="s">
        <v>313</v>
      </c>
      <c r="G146" s="226" t="s">
        <v>238</v>
      </c>
      <c r="H146" s="227">
        <v>88.337999999999994</v>
      </c>
      <c r="I146" s="228"/>
      <c r="J146" s="229">
        <f>ROUND(I146*H146,2)</f>
        <v>0</v>
      </c>
      <c r="K146" s="225" t="s">
        <v>168</v>
      </c>
      <c r="L146" s="73"/>
      <c r="M146" s="230" t="s">
        <v>37</v>
      </c>
      <c r="N146" s="231" t="s">
        <v>51</v>
      </c>
      <c r="O146" s="48"/>
      <c r="P146" s="232">
        <f>O146*H146</f>
        <v>0</v>
      </c>
      <c r="Q146" s="232">
        <v>0</v>
      </c>
      <c r="R146" s="232">
        <f>Q146*H146</f>
        <v>0</v>
      </c>
      <c r="S146" s="232">
        <v>0</v>
      </c>
      <c r="T146" s="233">
        <f>S146*H146</f>
        <v>0</v>
      </c>
      <c r="AR146" s="24" t="s">
        <v>169</v>
      </c>
      <c r="AT146" s="24" t="s">
        <v>164</v>
      </c>
      <c r="AU146" s="24" t="s">
        <v>90</v>
      </c>
      <c r="AY146" s="24" t="s">
        <v>162</v>
      </c>
      <c r="BE146" s="234">
        <f>IF(N146="základní",J146,0)</f>
        <v>0</v>
      </c>
      <c r="BF146" s="234">
        <f>IF(N146="snížená",J146,0)</f>
        <v>0</v>
      </c>
      <c r="BG146" s="234">
        <f>IF(N146="zákl. přenesená",J146,0)</f>
        <v>0</v>
      </c>
      <c r="BH146" s="234">
        <f>IF(N146="sníž. přenesená",J146,0)</f>
        <v>0</v>
      </c>
      <c r="BI146" s="234">
        <f>IF(N146="nulová",J146,0)</f>
        <v>0</v>
      </c>
      <c r="BJ146" s="24" t="s">
        <v>88</v>
      </c>
      <c r="BK146" s="234">
        <f>ROUND(I146*H146,2)</f>
        <v>0</v>
      </c>
      <c r="BL146" s="24" t="s">
        <v>169</v>
      </c>
      <c r="BM146" s="24" t="s">
        <v>841</v>
      </c>
    </row>
    <row r="147" s="1" customFormat="1">
      <c r="B147" s="47"/>
      <c r="C147" s="75"/>
      <c r="D147" s="235" t="s">
        <v>171</v>
      </c>
      <c r="E147" s="75"/>
      <c r="F147" s="236" t="s">
        <v>315</v>
      </c>
      <c r="G147" s="75"/>
      <c r="H147" s="75"/>
      <c r="I147" s="193"/>
      <c r="J147" s="75"/>
      <c r="K147" s="75"/>
      <c r="L147" s="73"/>
      <c r="M147" s="237"/>
      <c r="N147" s="48"/>
      <c r="O147" s="48"/>
      <c r="P147" s="48"/>
      <c r="Q147" s="48"/>
      <c r="R147" s="48"/>
      <c r="S147" s="48"/>
      <c r="T147" s="96"/>
      <c r="AT147" s="24" t="s">
        <v>171</v>
      </c>
      <c r="AU147" s="24" t="s">
        <v>90</v>
      </c>
    </row>
    <row r="148" s="11" customFormat="1">
      <c r="B148" s="238"/>
      <c r="C148" s="239"/>
      <c r="D148" s="235" t="s">
        <v>173</v>
      </c>
      <c r="E148" s="240" t="s">
        <v>37</v>
      </c>
      <c r="F148" s="241" t="s">
        <v>706</v>
      </c>
      <c r="G148" s="239"/>
      <c r="H148" s="242">
        <v>88.337999999999994</v>
      </c>
      <c r="I148" s="243"/>
      <c r="J148" s="239"/>
      <c r="K148" s="239"/>
      <c r="L148" s="244"/>
      <c r="M148" s="245"/>
      <c r="N148" s="246"/>
      <c r="O148" s="246"/>
      <c r="P148" s="246"/>
      <c r="Q148" s="246"/>
      <c r="R148" s="246"/>
      <c r="S148" s="246"/>
      <c r="T148" s="247"/>
      <c r="AT148" s="248" t="s">
        <v>173</v>
      </c>
      <c r="AU148" s="248" t="s">
        <v>90</v>
      </c>
      <c r="AV148" s="11" t="s">
        <v>90</v>
      </c>
      <c r="AW148" s="11" t="s">
        <v>43</v>
      </c>
      <c r="AX148" s="11" t="s">
        <v>88</v>
      </c>
      <c r="AY148" s="248" t="s">
        <v>162</v>
      </c>
    </row>
    <row r="149" s="1" customFormat="1" ht="38.25" customHeight="1">
      <c r="B149" s="47"/>
      <c r="C149" s="223" t="s">
        <v>271</v>
      </c>
      <c r="D149" s="223" t="s">
        <v>164</v>
      </c>
      <c r="E149" s="224" t="s">
        <v>318</v>
      </c>
      <c r="F149" s="225" t="s">
        <v>319</v>
      </c>
      <c r="G149" s="226" t="s">
        <v>238</v>
      </c>
      <c r="H149" s="227">
        <v>58.5</v>
      </c>
      <c r="I149" s="228"/>
      <c r="J149" s="229">
        <f>ROUND(I149*H149,2)</f>
        <v>0</v>
      </c>
      <c r="K149" s="225" t="s">
        <v>168</v>
      </c>
      <c r="L149" s="73"/>
      <c r="M149" s="230" t="s">
        <v>37</v>
      </c>
      <c r="N149" s="231" t="s">
        <v>51</v>
      </c>
      <c r="O149" s="48"/>
      <c r="P149" s="232">
        <f>O149*H149</f>
        <v>0</v>
      </c>
      <c r="Q149" s="232">
        <v>0</v>
      </c>
      <c r="R149" s="232">
        <f>Q149*H149</f>
        <v>0</v>
      </c>
      <c r="S149" s="232">
        <v>0</v>
      </c>
      <c r="T149" s="233">
        <f>S149*H149</f>
        <v>0</v>
      </c>
      <c r="AR149" s="24" t="s">
        <v>169</v>
      </c>
      <c r="AT149" s="24" t="s">
        <v>164</v>
      </c>
      <c r="AU149" s="24" t="s">
        <v>90</v>
      </c>
      <c r="AY149" s="24" t="s">
        <v>162</v>
      </c>
      <c r="BE149" s="234">
        <f>IF(N149="základní",J149,0)</f>
        <v>0</v>
      </c>
      <c r="BF149" s="234">
        <f>IF(N149="snížená",J149,0)</f>
        <v>0</v>
      </c>
      <c r="BG149" s="234">
        <f>IF(N149="zákl. přenesená",J149,0)</f>
        <v>0</v>
      </c>
      <c r="BH149" s="234">
        <f>IF(N149="sníž. přenesená",J149,0)</f>
        <v>0</v>
      </c>
      <c r="BI149" s="234">
        <f>IF(N149="nulová",J149,0)</f>
        <v>0</v>
      </c>
      <c r="BJ149" s="24" t="s">
        <v>88</v>
      </c>
      <c r="BK149" s="234">
        <f>ROUND(I149*H149,2)</f>
        <v>0</v>
      </c>
      <c r="BL149" s="24" t="s">
        <v>169</v>
      </c>
      <c r="BM149" s="24" t="s">
        <v>842</v>
      </c>
    </row>
    <row r="150" s="1" customFormat="1">
      <c r="B150" s="47"/>
      <c r="C150" s="75"/>
      <c r="D150" s="235" t="s">
        <v>171</v>
      </c>
      <c r="E150" s="75"/>
      <c r="F150" s="236" t="s">
        <v>315</v>
      </c>
      <c r="G150" s="75"/>
      <c r="H150" s="75"/>
      <c r="I150" s="193"/>
      <c r="J150" s="75"/>
      <c r="K150" s="75"/>
      <c r="L150" s="73"/>
      <c r="M150" s="237"/>
      <c r="N150" s="48"/>
      <c r="O150" s="48"/>
      <c r="P150" s="48"/>
      <c r="Q150" s="48"/>
      <c r="R150" s="48"/>
      <c r="S150" s="48"/>
      <c r="T150" s="96"/>
      <c r="AT150" s="24" t="s">
        <v>171</v>
      </c>
      <c r="AU150" s="24" t="s">
        <v>90</v>
      </c>
    </row>
    <row r="151" s="11" customFormat="1">
      <c r="B151" s="238"/>
      <c r="C151" s="239"/>
      <c r="D151" s="235" t="s">
        <v>173</v>
      </c>
      <c r="E151" s="240" t="s">
        <v>37</v>
      </c>
      <c r="F151" s="241" t="s">
        <v>617</v>
      </c>
      <c r="G151" s="239"/>
      <c r="H151" s="242">
        <v>58.5</v>
      </c>
      <c r="I151" s="243"/>
      <c r="J151" s="239"/>
      <c r="K151" s="239"/>
      <c r="L151" s="244"/>
      <c r="M151" s="245"/>
      <c r="N151" s="246"/>
      <c r="O151" s="246"/>
      <c r="P151" s="246"/>
      <c r="Q151" s="246"/>
      <c r="R151" s="246"/>
      <c r="S151" s="246"/>
      <c r="T151" s="247"/>
      <c r="AT151" s="248" t="s">
        <v>173</v>
      </c>
      <c r="AU151" s="248" t="s">
        <v>90</v>
      </c>
      <c r="AV151" s="11" t="s">
        <v>90</v>
      </c>
      <c r="AW151" s="11" t="s">
        <v>43</v>
      </c>
      <c r="AX151" s="11" t="s">
        <v>88</v>
      </c>
      <c r="AY151" s="248" t="s">
        <v>162</v>
      </c>
    </row>
    <row r="152" s="1" customFormat="1" ht="25.5" customHeight="1">
      <c r="B152" s="47"/>
      <c r="C152" s="223" t="s">
        <v>10</v>
      </c>
      <c r="D152" s="223" t="s">
        <v>164</v>
      </c>
      <c r="E152" s="224" t="s">
        <v>324</v>
      </c>
      <c r="F152" s="225" t="s">
        <v>325</v>
      </c>
      <c r="G152" s="226" t="s">
        <v>238</v>
      </c>
      <c r="H152" s="227">
        <v>44.168999999999997</v>
      </c>
      <c r="I152" s="228"/>
      <c r="J152" s="229">
        <f>ROUND(I152*H152,2)</f>
        <v>0</v>
      </c>
      <c r="K152" s="225" t="s">
        <v>168</v>
      </c>
      <c r="L152" s="73"/>
      <c r="M152" s="230" t="s">
        <v>37</v>
      </c>
      <c r="N152" s="231" t="s">
        <v>51</v>
      </c>
      <c r="O152" s="48"/>
      <c r="P152" s="232">
        <f>O152*H152</f>
        <v>0</v>
      </c>
      <c r="Q152" s="232">
        <v>0</v>
      </c>
      <c r="R152" s="232">
        <f>Q152*H152</f>
        <v>0</v>
      </c>
      <c r="S152" s="232">
        <v>0</v>
      </c>
      <c r="T152" s="233">
        <f>S152*H152</f>
        <v>0</v>
      </c>
      <c r="AR152" s="24" t="s">
        <v>169</v>
      </c>
      <c r="AT152" s="24" t="s">
        <v>164</v>
      </c>
      <c r="AU152" s="24" t="s">
        <v>90</v>
      </c>
      <c r="AY152" s="24" t="s">
        <v>162</v>
      </c>
      <c r="BE152" s="234">
        <f>IF(N152="základní",J152,0)</f>
        <v>0</v>
      </c>
      <c r="BF152" s="234">
        <f>IF(N152="snížená",J152,0)</f>
        <v>0</v>
      </c>
      <c r="BG152" s="234">
        <f>IF(N152="zákl. přenesená",J152,0)</f>
        <v>0</v>
      </c>
      <c r="BH152" s="234">
        <f>IF(N152="sníž. přenesená",J152,0)</f>
        <v>0</v>
      </c>
      <c r="BI152" s="234">
        <f>IF(N152="nulová",J152,0)</f>
        <v>0</v>
      </c>
      <c r="BJ152" s="24" t="s">
        <v>88</v>
      </c>
      <c r="BK152" s="234">
        <f>ROUND(I152*H152,2)</f>
        <v>0</v>
      </c>
      <c r="BL152" s="24" t="s">
        <v>169</v>
      </c>
      <c r="BM152" s="24" t="s">
        <v>843</v>
      </c>
    </row>
    <row r="153" s="1" customFormat="1">
      <c r="B153" s="47"/>
      <c r="C153" s="75"/>
      <c r="D153" s="235" t="s">
        <v>171</v>
      </c>
      <c r="E153" s="75"/>
      <c r="F153" s="236" t="s">
        <v>327</v>
      </c>
      <c r="G153" s="75"/>
      <c r="H153" s="75"/>
      <c r="I153" s="193"/>
      <c r="J153" s="75"/>
      <c r="K153" s="75"/>
      <c r="L153" s="73"/>
      <c r="M153" s="237"/>
      <c r="N153" s="48"/>
      <c r="O153" s="48"/>
      <c r="P153" s="48"/>
      <c r="Q153" s="48"/>
      <c r="R153" s="48"/>
      <c r="S153" s="48"/>
      <c r="T153" s="96"/>
      <c r="AT153" s="24" t="s">
        <v>171</v>
      </c>
      <c r="AU153" s="24" t="s">
        <v>90</v>
      </c>
    </row>
    <row r="154" s="11" customFormat="1">
      <c r="B154" s="238"/>
      <c r="C154" s="239"/>
      <c r="D154" s="235" t="s">
        <v>173</v>
      </c>
      <c r="E154" s="240" t="s">
        <v>37</v>
      </c>
      <c r="F154" s="241" t="s">
        <v>622</v>
      </c>
      <c r="G154" s="239"/>
      <c r="H154" s="242">
        <v>44.168999999999997</v>
      </c>
      <c r="I154" s="243"/>
      <c r="J154" s="239"/>
      <c r="K154" s="239"/>
      <c r="L154" s="244"/>
      <c r="M154" s="245"/>
      <c r="N154" s="246"/>
      <c r="O154" s="246"/>
      <c r="P154" s="246"/>
      <c r="Q154" s="246"/>
      <c r="R154" s="246"/>
      <c r="S154" s="246"/>
      <c r="T154" s="247"/>
      <c r="AT154" s="248" t="s">
        <v>173</v>
      </c>
      <c r="AU154" s="248" t="s">
        <v>90</v>
      </c>
      <c r="AV154" s="11" t="s">
        <v>90</v>
      </c>
      <c r="AW154" s="11" t="s">
        <v>43</v>
      </c>
      <c r="AX154" s="11" t="s">
        <v>88</v>
      </c>
      <c r="AY154" s="248" t="s">
        <v>162</v>
      </c>
    </row>
    <row r="155" s="1" customFormat="1" ht="16.5" customHeight="1">
      <c r="B155" s="47"/>
      <c r="C155" s="223" t="s">
        <v>281</v>
      </c>
      <c r="D155" s="223" t="s">
        <v>164</v>
      </c>
      <c r="E155" s="224" t="s">
        <v>330</v>
      </c>
      <c r="F155" s="225" t="s">
        <v>331</v>
      </c>
      <c r="G155" s="226" t="s">
        <v>238</v>
      </c>
      <c r="H155" s="227">
        <v>100.125</v>
      </c>
      <c r="I155" s="228"/>
      <c r="J155" s="229">
        <f>ROUND(I155*H155,2)</f>
        <v>0</v>
      </c>
      <c r="K155" s="225" t="s">
        <v>168</v>
      </c>
      <c r="L155" s="73"/>
      <c r="M155" s="230" t="s">
        <v>37</v>
      </c>
      <c r="N155" s="231" t="s">
        <v>51</v>
      </c>
      <c r="O155" s="48"/>
      <c r="P155" s="232">
        <f>O155*H155</f>
        <v>0</v>
      </c>
      <c r="Q155" s="232">
        <v>0</v>
      </c>
      <c r="R155" s="232">
        <f>Q155*H155</f>
        <v>0</v>
      </c>
      <c r="S155" s="232">
        <v>0</v>
      </c>
      <c r="T155" s="233">
        <f>S155*H155</f>
        <v>0</v>
      </c>
      <c r="AR155" s="24" t="s">
        <v>169</v>
      </c>
      <c r="AT155" s="24" t="s">
        <v>164</v>
      </c>
      <c r="AU155" s="24" t="s">
        <v>90</v>
      </c>
      <c r="AY155" s="24" t="s">
        <v>162</v>
      </c>
      <c r="BE155" s="234">
        <f>IF(N155="základní",J155,0)</f>
        <v>0</v>
      </c>
      <c r="BF155" s="234">
        <f>IF(N155="snížená",J155,0)</f>
        <v>0</v>
      </c>
      <c r="BG155" s="234">
        <f>IF(N155="zákl. přenesená",J155,0)</f>
        <v>0</v>
      </c>
      <c r="BH155" s="234">
        <f>IF(N155="sníž. přenesená",J155,0)</f>
        <v>0</v>
      </c>
      <c r="BI155" s="234">
        <f>IF(N155="nulová",J155,0)</f>
        <v>0</v>
      </c>
      <c r="BJ155" s="24" t="s">
        <v>88</v>
      </c>
      <c r="BK155" s="234">
        <f>ROUND(I155*H155,2)</f>
        <v>0</v>
      </c>
      <c r="BL155" s="24" t="s">
        <v>169</v>
      </c>
      <c r="BM155" s="24" t="s">
        <v>844</v>
      </c>
    </row>
    <row r="156" s="1" customFormat="1">
      <c r="B156" s="47"/>
      <c r="C156" s="75"/>
      <c r="D156" s="235" t="s">
        <v>171</v>
      </c>
      <c r="E156" s="75"/>
      <c r="F156" s="236" t="s">
        <v>333</v>
      </c>
      <c r="G156" s="75"/>
      <c r="H156" s="75"/>
      <c r="I156" s="193"/>
      <c r="J156" s="75"/>
      <c r="K156" s="75"/>
      <c r="L156" s="73"/>
      <c r="M156" s="237"/>
      <c r="N156" s="48"/>
      <c r="O156" s="48"/>
      <c r="P156" s="48"/>
      <c r="Q156" s="48"/>
      <c r="R156" s="48"/>
      <c r="S156" s="48"/>
      <c r="T156" s="96"/>
      <c r="AT156" s="24" t="s">
        <v>171</v>
      </c>
      <c r="AU156" s="24" t="s">
        <v>90</v>
      </c>
    </row>
    <row r="157" s="11" customFormat="1">
      <c r="B157" s="238"/>
      <c r="C157" s="239"/>
      <c r="D157" s="235" t="s">
        <v>173</v>
      </c>
      <c r="E157" s="240" t="s">
        <v>37</v>
      </c>
      <c r="F157" s="241" t="s">
        <v>609</v>
      </c>
      <c r="G157" s="239"/>
      <c r="H157" s="242">
        <v>100.125</v>
      </c>
      <c r="I157" s="243"/>
      <c r="J157" s="239"/>
      <c r="K157" s="239"/>
      <c r="L157" s="244"/>
      <c r="M157" s="245"/>
      <c r="N157" s="246"/>
      <c r="O157" s="246"/>
      <c r="P157" s="246"/>
      <c r="Q157" s="246"/>
      <c r="R157" s="246"/>
      <c r="S157" s="246"/>
      <c r="T157" s="247"/>
      <c r="AT157" s="248" t="s">
        <v>173</v>
      </c>
      <c r="AU157" s="248" t="s">
        <v>90</v>
      </c>
      <c r="AV157" s="11" t="s">
        <v>90</v>
      </c>
      <c r="AW157" s="11" t="s">
        <v>43</v>
      </c>
      <c r="AX157" s="11" t="s">
        <v>80</v>
      </c>
      <c r="AY157" s="248" t="s">
        <v>162</v>
      </c>
    </row>
    <row r="158" s="12" customFormat="1">
      <c r="B158" s="249"/>
      <c r="C158" s="250"/>
      <c r="D158" s="235" t="s">
        <v>173</v>
      </c>
      <c r="E158" s="251" t="s">
        <v>37</v>
      </c>
      <c r="F158" s="252" t="s">
        <v>180</v>
      </c>
      <c r="G158" s="250"/>
      <c r="H158" s="253">
        <v>100.125</v>
      </c>
      <c r="I158" s="254"/>
      <c r="J158" s="250"/>
      <c r="K158" s="250"/>
      <c r="L158" s="255"/>
      <c r="M158" s="256"/>
      <c r="N158" s="257"/>
      <c r="O158" s="257"/>
      <c r="P158" s="257"/>
      <c r="Q158" s="257"/>
      <c r="R158" s="257"/>
      <c r="S158" s="257"/>
      <c r="T158" s="258"/>
      <c r="AT158" s="259" t="s">
        <v>173</v>
      </c>
      <c r="AU158" s="259" t="s">
        <v>90</v>
      </c>
      <c r="AV158" s="12" t="s">
        <v>169</v>
      </c>
      <c r="AW158" s="12" t="s">
        <v>43</v>
      </c>
      <c r="AX158" s="12" t="s">
        <v>88</v>
      </c>
      <c r="AY158" s="259" t="s">
        <v>162</v>
      </c>
    </row>
    <row r="159" s="1" customFormat="1" ht="16.5" customHeight="1">
      <c r="B159" s="47"/>
      <c r="C159" s="223" t="s">
        <v>291</v>
      </c>
      <c r="D159" s="223" t="s">
        <v>164</v>
      </c>
      <c r="E159" s="224" t="s">
        <v>335</v>
      </c>
      <c r="F159" s="225" t="s">
        <v>336</v>
      </c>
      <c r="G159" s="226" t="s">
        <v>337</v>
      </c>
      <c r="H159" s="227">
        <v>105.3</v>
      </c>
      <c r="I159" s="228"/>
      <c r="J159" s="229">
        <f>ROUND(I159*H159,2)</f>
        <v>0</v>
      </c>
      <c r="K159" s="225" t="s">
        <v>168</v>
      </c>
      <c r="L159" s="73"/>
      <c r="M159" s="230" t="s">
        <v>37</v>
      </c>
      <c r="N159" s="231" t="s">
        <v>51</v>
      </c>
      <c r="O159" s="48"/>
      <c r="P159" s="232">
        <f>O159*H159</f>
        <v>0</v>
      </c>
      <c r="Q159" s="232">
        <v>0</v>
      </c>
      <c r="R159" s="232">
        <f>Q159*H159</f>
        <v>0</v>
      </c>
      <c r="S159" s="232">
        <v>0</v>
      </c>
      <c r="T159" s="233">
        <f>S159*H159</f>
        <v>0</v>
      </c>
      <c r="AR159" s="24" t="s">
        <v>169</v>
      </c>
      <c r="AT159" s="24" t="s">
        <v>164</v>
      </c>
      <c r="AU159" s="24" t="s">
        <v>90</v>
      </c>
      <c r="AY159" s="24" t="s">
        <v>162</v>
      </c>
      <c r="BE159" s="234">
        <f>IF(N159="základní",J159,0)</f>
        <v>0</v>
      </c>
      <c r="BF159" s="234">
        <f>IF(N159="snížená",J159,0)</f>
        <v>0</v>
      </c>
      <c r="BG159" s="234">
        <f>IF(N159="zákl. přenesená",J159,0)</f>
        <v>0</v>
      </c>
      <c r="BH159" s="234">
        <f>IF(N159="sníž. přenesená",J159,0)</f>
        <v>0</v>
      </c>
      <c r="BI159" s="234">
        <f>IF(N159="nulová",J159,0)</f>
        <v>0</v>
      </c>
      <c r="BJ159" s="24" t="s">
        <v>88</v>
      </c>
      <c r="BK159" s="234">
        <f>ROUND(I159*H159,2)</f>
        <v>0</v>
      </c>
      <c r="BL159" s="24" t="s">
        <v>169</v>
      </c>
      <c r="BM159" s="24" t="s">
        <v>845</v>
      </c>
    </row>
    <row r="160" s="1" customFormat="1">
      <c r="B160" s="47"/>
      <c r="C160" s="75"/>
      <c r="D160" s="235" t="s">
        <v>171</v>
      </c>
      <c r="E160" s="75"/>
      <c r="F160" s="236" t="s">
        <v>333</v>
      </c>
      <c r="G160" s="75"/>
      <c r="H160" s="75"/>
      <c r="I160" s="193"/>
      <c r="J160" s="75"/>
      <c r="K160" s="75"/>
      <c r="L160" s="73"/>
      <c r="M160" s="237"/>
      <c r="N160" s="48"/>
      <c r="O160" s="48"/>
      <c r="P160" s="48"/>
      <c r="Q160" s="48"/>
      <c r="R160" s="48"/>
      <c r="S160" s="48"/>
      <c r="T160" s="96"/>
      <c r="AT160" s="24" t="s">
        <v>171</v>
      </c>
      <c r="AU160" s="24" t="s">
        <v>90</v>
      </c>
    </row>
    <row r="161" s="11" customFormat="1">
      <c r="B161" s="238"/>
      <c r="C161" s="239"/>
      <c r="D161" s="235" t="s">
        <v>173</v>
      </c>
      <c r="E161" s="240" t="s">
        <v>617</v>
      </c>
      <c r="F161" s="241" t="s">
        <v>846</v>
      </c>
      <c r="G161" s="239"/>
      <c r="H161" s="242">
        <v>58.5</v>
      </c>
      <c r="I161" s="243"/>
      <c r="J161" s="239"/>
      <c r="K161" s="239"/>
      <c r="L161" s="244"/>
      <c r="M161" s="245"/>
      <c r="N161" s="246"/>
      <c r="O161" s="246"/>
      <c r="P161" s="246"/>
      <c r="Q161" s="246"/>
      <c r="R161" s="246"/>
      <c r="S161" s="246"/>
      <c r="T161" s="247"/>
      <c r="AT161" s="248" t="s">
        <v>173</v>
      </c>
      <c r="AU161" s="248" t="s">
        <v>90</v>
      </c>
      <c r="AV161" s="11" t="s">
        <v>90</v>
      </c>
      <c r="AW161" s="11" t="s">
        <v>43</v>
      </c>
      <c r="AX161" s="11" t="s">
        <v>88</v>
      </c>
      <c r="AY161" s="248" t="s">
        <v>162</v>
      </c>
    </row>
    <row r="162" s="11" customFormat="1">
      <c r="B162" s="238"/>
      <c r="C162" s="239"/>
      <c r="D162" s="235" t="s">
        <v>173</v>
      </c>
      <c r="E162" s="239"/>
      <c r="F162" s="241" t="s">
        <v>847</v>
      </c>
      <c r="G162" s="239"/>
      <c r="H162" s="242">
        <v>105.3</v>
      </c>
      <c r="I162" s="243"/>
      <c r="J162" s="239"/>
      <c r="K162" s="239"/>
      <c r="L162" s="244"/>
      <c r="M162" s="245"/>
      <c r="N162" s="246"/>
      <c r="O162" s="246"/>
      <c r="P162" s="246"/>
      <c r="Q162" s="246"/>
      <c r="R162" s="246"/>
      <c r="S162" s="246"/>
      <c r="T162" s="247"/>
      <c r="AT162" s="248" t="s">
        <v>173</v>
      </c>
      <c r="AU162" s="248" t="s">
        <v>90</v>
      </c>
      <c r="AV162" s="11" t="s">
        <v>90</v>
      </c>
      <c r="AW162" s="11" t="s">
        <v>6</v>
      </c>
      <c r="AX162" s="11" t="s">
        <v>88</v>
      </c>
      <c r="AY162" s="248" t="s">
        <v>162</v>
      </c>
    </row>
    <row r="163" s="1" customFormat="1" ht="25.5" customHeight="1">
      <c r="B163" s="47"/>
      <c r="C163" s="223" t="s">
        <v>296</v>
      </c>
      <c r="D163" s="223" t="s">
        <v>164</v>
      </c>
      <c r="E163" s="224" t="s">
        <v>341</v>
      </c>
      <c r="F163" s="225" t="s">
        <v>342</v>
      </c>
      <c r="G163" s="226" t="s">
        <v>238</v>
      </c>
      <c r="H163" s="227">
        <v>44.168999999999997</v>
      </c>
      <c r="I163" s="228"/>
      <c r="J163" s="229">
        <f>ROUND(I163*H163,2)</f>
        <v>0</v>
      </c>
      <c r="K163" s="225" t="s">
        <v>168</v>
      </c>
      <c r="L163" s="73"/>
      <c r="M163" s="230" t="s">
        <v>37</v>
      </c>
      <c r="N163" s="231" t="s">
        <v>51</v>
      </c>
      <c r="O163" s="48"/>
      <c r="P163" s="232">
        <f>O163*H163</f>
        <v>0</v>
      </c>
      <c r="Q163" s="232">
        <v>0</v>
      </c>
      <c r="R163" s="232">
        <f>Q163*H163</f>
        <v>0</v>
      </c>
      <c r="S163" s="232">
        <v>0</v>
      </c>
      <c r="T163" s="233">
        <f>S163*H163</f>
        <v>0</v>
      </c>
      <c r="AR163" s="24" t="s">
        <v>169</v>
      </c>
      <c r="AT163" s="24" t="s">
        <v>164</v>
      </c>
      <c r="AU163" s="24" t="s">
        <v>90</v>
      </c>
      <c r="AY163" s="24" t="s">
        <v>162</v>
      </c>
      <c r="BE163" s="234">
        <f>IF(N163="základní",J163,0)</f>
        <v>0</v>
      </c>
      <c r="BF163" s="234">
        <f>IF(N163="snížená",J163,0)</f>
        <v>0</v>
      </c>
      <c r="BG163" s="234">
        <f>IF(N163="zákl. přenesená",J163,0)</f>
        <v>0</v>
      </c>
      <c r="BH163" s="234">
        <f>IF(N163="sníž. přenesená",J163,0)</f>
        <v>0</v>
      </c>
      <c r="BI163" s="234">
        <f>IF(N163="nulová",J163,0)</f>
        <v>0</v>
      </c>
      <c r="BJ163" s="24" t="s">
        <v>88</v>
      </c>
      <c r="BK163" s="234">
        <f>ROUND(I163*H163,2)</f>
        <v>0</v>
      </c>
      <c r="BL163" s="24" t="s">
        <v>169</v>
      </c>
      <c r="BM163" s="24" t="s">
        <v>848</v>
      </c>
    </row>
    <row r="164" s="1" customFormat="1">
      <c r="B164" s="47"/>
      <c r="C164" s="75"/>
      <c r="D164" s="235" t="s">
        <v>171</v>
      </c>
      <c r="E164" s="75"/>
      <c r="F164" s="236" t="s">
        <v>344</v>
      </c>
      <c r="G164" s="75"/>
      <c r="H164" s="75"/>
      <c r="I164" s="193"/>
      <c r="J164" s="75"/>
      <c r="K164" s="75"/>
      <c r="L164" s="73"/>
      <c r="M164" s="237"/>
      <c r="N164" s="48"/>
      <c r="O164" s="48"/>
      <c r="P164" s="48"/>
      <c r="Q164" s="48"/>
      <c r="R164" s="48"/>
      <c r="S164" s="48"/>
      <c r="T164" s="96"/>
      <c r="AT164" s="24" t="s">
        <v>171</v>
      </c>
      <c r="AU164" s="24" t="s">
        <v>90</v>
      </c>
    </row>
    <row r="165" s="11" customFormat="1">
      <c r="B165" s="238"/>
      <c r="C165" s="239"/>
      <c r="D165" s="235" t="s">
        <v>173</v>
      </c>
      <c r="E165" s="240" t="s">
        <v>37</v>
      </c>
      <c r="F165" s="241" t="s">
        <v>715</v>
      </c>
      <c r="G165" s="239"/>
      <c r="H165" s="242">
        <v>42.896999999999998</v>
      </c>
      <c r="I165" s="243"/>
      <c r="J165" s="239"/>
      <c r="K165" s="239"/>
      <c r="L165" s="244"/>
      <c r="M165" s="245"/>
      <c r="N165" s="246"/>
      <c r="O165" s="246"/>
      <c r="P165" s="246"/>
      <c r="Q165" s="246"/>
      <c r="R165" s="246"/>
      <c r="S165" s="246"/>
      <c r="T165" s="247"/>
      <c r="AT165" s="248" t="s">
        <v>173</v>
      </c>
      <c r="AU165" s="248" t="s">
        <v>90</v>
      </c>
      <c r="AV165" s="11" t="s">
        <v>90</v>
      </c>
      <c r="AW165" s="11" t="s">
        <v>43</v>
      </c>
      <c r="AX165" s="11" t="s">
        <v>80</v>
      </c>
      <c r="AY165" s="248" t="s">
        <v>162</v>
      </c>
    </row>
    <row r="166" s="11" customFormat="1">
      <c r="B166" s="238"/>
      <c r="C166" s="239"/>
      <c r="D166" s="235" t="s">
        <v>173</v>
      </c>
      <c r="E166" s="240" t="s">
        <v>37</v>
      </c>
      <c r="F166" s="241" t="s">
        <v>716</v>
      </c>
      <c r="G166" s="239"/>
      <c r="H166" s="242">
        <v>1.272</v>
      </c>
      <c r="I166" s="243"/>
      <c r="J166" s="239"/>
      <c r="K166" s="239"/>
      <c r="L166" s="244"/>
      <c r="M166" s="245"/>
      <c r="N166" s="246"/>
      <c r="O166" s="246"/>
      <c r="P166" s="246"/>
      <c r="Q166" s="246"/>
      <c r="R166" s="246"/>
      <c r="S166" s="246"/>
      <c r="T166" s="247"/>
      <c r="AT166" s="248" t="s">
        <v>173</v>
      </c>
      <c r="AU166" s="248" t="s">
        <v>90</v>
      </c>
      <c r="AV166" s="11" t="s">
        <v>90</v>
      </c>
      <c r="AW166" s="11" t="s">
        <v>43</v>
      </c>
      <c r="AX166" s="11" t="s">
        <v>80</v>
      </c>
      <c r="AY166" s="248" t="s">
        <v>162</v>
      </c>
    </row>
    <row r="167" s="14" customFormat="1">
      <c r="B167" s="270"/>
      <c r="C167" s="271"/>
      <c r="D167" s="235" t="s">
        <v>173</v>
      </c>
      <c r="E167" s="272" t="s">
        <v>622</v>
      </c>
      <c r="F167" s="273" t="s">
        <v>347</v>
      </c>
      <c r="G167" s="271"/>
      <c r="H167" s="274">
        <v>44.168999999999997</v>
      </c>
      <c r="I167" s="275"/>
      <c r="J167" s="271"/>
      <c r="K167" s="271"/>
      <c r="L167" s="276"/>
      <c r="M167" s="277"/>
      <c r="N167" s="278"/>
      <c r="O167" s="278"/>
      <c r="P167" s="278"/>
      <c r="Q167" s="278"/>
      <c r="R167" s="278"/>
      <c r="S167" s="278"/>
      <c r="T167" s="279"/>
      <c r="AT167" s="280" t="s">
        <v>173</v>
      </c>
      <c r="AU167" s="280" t="s">
        <v>90</v>
      </c>
      <c r="AV167" s="14" t="s">
        <v>185</v>
      </c>
      <c r="AW167" s="14" t="s">
        <v>43</v>
      </c>
      <c r="AX167" s="14" t="s">
        <v>80</v>
      </c>
      <c r="AY167" s="280" t="s">
        <v>162</v>
      </c>
    </row>
    <row r="168" s="12" customFormat="1">
      <c r="B168" s="249"/>
      <c r="C168" s="250"/>
      <c r="D168" s="235" t="s">
        <v>173</v>
      </c>
      <c r="E168" s="251" t="s">
        <v>126</v>
      </c>
      <c r="F168" s="252" t="s">
        <v>180</v>
      </c>
      <c r="G168" s="250"/>
      <c r="H168" s="253">
        <v>44.168999999999997</v>
      </c>
      <c r="I168" s="254"/>
      <c r="J168" s="250"/>
      <c r="K168" s="250"/>
      <c r="L168" s="255"/>
      <c r="M168" s="256"/>
      <c r="N168" s="257"/>
      <c r="O168" s="257"/>
      <c r="P168" s="257"/>
      <c r="Q168" s="257"/>
      <c r="R168" s="257"/>
      <c r="S168" s="257"/>
      <c r="T168" s="258"/>
      <c r="AT168" s="259" t="s">
        <v>173</v>
      </c>
      <c r="AU168" s="259" t="s">
        <v>90</v>
      </c>
      <c r="AV168" s="12" t="s">
        <v>169</v>
      </c>
      <c r="AW168" s="12" t="s">
        <v>43</v>
      </c>
      <c r="AX168" s="12" t="s">
        <v>88</v>
      </c>
      <c r="AY168" s="259" t="s">
        <v>162</v>
      </c>
    </row>
    <row r="169" s="1" customFormat="1" ht="38.25" customHeight="1">
      <c r="B169" s="47"/>
      <c r="C169" s="223" t="s">
        <v>302</v>
      </c>
      <c r="D169" s="223" t="s">
        <v>164</v>
      </c>
      <c r="E169" s="224" t="s">
        <v>362</v>
      </c>
      <c r="F169" s="225" t="s">
        <v>363</v>
      </c>
      <c r="G169" s="226" t="s">
        <v>238</v>
      </c>
      <c r="H169" s="227">
        <v>45.978000000000002</v>
      </c>
      <c r="I169" s="228"/>
      <c r="J169" s="229">
        <f>ROUND(I169*H169,2)</f>
        <v>0</v>
      </c>
      <c r="K169" s="225" t="s">
        <v>168</v>
      </c>
      <c r="L169" s="73"/>
      <c r="M169" s="230" t="s">
        <v>37</v>
      </c>
      <c r="N169" s="231" t="s">
        <v>51</v>
      </c>
      <c r="O169" s="48"/>
      <c r="P169" s="232">
        <f>O169*H169</f>
        <v>0</v>
      </c>
      <c r="Q169" s="232">
        <v>0</v>
      </c>
      <c r="R169" s="232">
        <f>Q169*H169</f>
        <v>0</v>
      </c>
      <c r="S169" s="232">
        <v>0</v>
      </c>
      <c r="T169" s="233">
        <f>S169*H169</f>
        <v>0</v>
      </c>
      <c r="AR169" s="24" t="s">
        <v>169</v>
      </c>
      <c r="AT169" s="24" t="s">
        <v>164</v>
      </c>
      <c r="AU169" s="24" t="s">
        <v>90</v>
      </c>
      <c r="AY169" s="24" t="s">
        <v>162</v>
      </c>
      <c r="BE169" s="234">
        <f>IF(N169="základní",J169,0)</f>
        <v>0</v>
      </c>
      <c r="BF169" s="234">
        <f>IF(N169="snížená",J169,0)</f>
        <v>0</v>
      </c>
      <c r="BG169" s="234">
        <f>IF(N169="zákl. přenesená",J169,0)</f>
        <v>0</v>
      </c>
      <c r="BH169" s="234">
        <f>IF(N169="sníž. přenesená",J169,0)</f>
        <v>0</v>
      </c>
      <c r="BI169" s="234">
        <f>IF(N169="nulová",J169,0)</f>
        <v>0</v>
      </c>
      <c r="BJ169" s="24" t="s">
        <v>88</v>
      </c>
      <c r="BK169" s="234">
        <f>ROUND(I169*H169,2)</f>
        <v>0</v>
      </c>
      <c r="BL169" s="24" t="s">
        <v>169</v>
      </c>
      <c r="BM169" s="24" t="s">
        <v>849</v>
      </c>
    </row>
    <row r="170" s="1" customFormat="1">
      <c r="B170" s="47"/>
      <c r="C170" s="75"/>
      <c r="D170" s="235" t="s">
        <v>171</v>
      </c>
      <c r="E170" s="75"/>
      <c r="F170" s="236" t="s">
        <v>365</v>
      </c>
      <c r="G170" s="75"/>
      <c r="H170" s="75"/>
      <c r="I170" s="193"/>
      <c r="J170" s="75"/>
      <c r="K170" s="75"/>
      <c r="L170" s="73"/>
      <c r="M170" s="237"/>
      <c r="N170" s="48"/>
      <c r="O170" s="48"/>
      <c r="P170" s="48"/>
      <c r="Q170" s="48"/>
      <c r="R170" s="48"/>
      <c r="S170" s="48"/>
      <c r="T170" s="96"/>
      <c r="AT170" s="24" t="s">
        <v>171</v>
      </c>
      <c r="AU170" s="24" t="s">
        <v>90</v>
      </c>
    </row>
    <row r="171" s="11" customFormat="1">
      <c r="B171" s="238"/>
      <c r="C171" s="239"/>
      <c r="D171" s="235" t="s">
        <v>173</v>
      </c>
      <c r="E171" s="240" t="s">
        <v>37</v>
      </c>
      <c r="F171" s="241" t="s">
        <v>850</v>
      </c>
      <c r="G171" s="239"/>
      <c r="H171" s="242">
        <v>47.25</v>
      </c>
      <c r="I171" s="243"/>
      <c r="J171" s="239"/>
      <c r="K171" s="239"/>
      <c r="L171" s="244"/>
      <c r="M171" s="245"/>
      <c r="N171" s="246"/>
      <c r="O171" s="246"/>
      <c r="P171" s="246"/>
      <c r="Q171" s="246"/>
      <c r="R171" s="246"/>
      <c r="S171" s="246"/>
      <c r="T171" s="247"/>
      <c r="AT171" s="248" t="s">
        <v>173</v>
      </c>
      <c r="AU171" s="248" t="s">
        <v>90</v>
      </c>
      <c r="AV171" s="11" t="s">
        <v>90</v>
      </c>
      <c r="AW171" s="11" t="s">
        <v>43</v>
      </c>
      <c r="AX171" s="11" t="s">
        <v>80</v>
      </c>
      <c r="AY171" s="248" t="s">
        <v>162</v>
      </c>
    </row>
    <row r="172" s="13" customFormat="1">
      <c r="B172" s="260"/>
      <c r="C172" s="261"/>
      <c r="D172" s="235" t="s">
        <v>173</v>
      </c>
      <c r="E172" s="262" t="s">
        <v>37</v>
      </c>
      <c r="F172" s="263" t="s">
        <v>372</v>
      </c>
      <c r="G172" s="261"/>
      <c r="H172" s="262" t="s">
        <v>37</v>
      </c>
      <c r="I172" s="264"/>
      <c r="J172" s="261"/>
      <c r="K172" s="261"/>
      <c r="L172" s="265"/>
      <c r="M172" s="266"/>
      <c r="N172" s="267"/>
      <c r="O172" s="267"/>
      <c r="P172" s="267"/>
      <c r="Q172" s="267"/>
      <c r="R172" s="267"/>
      <c r="S172" s="267"/>
      <c r="T172" s="268"/>
      <c r="AT172" s="269" t="s">
        <v>173</v>
      </c>
      <c r="AU172" s="269" t="s">
        <v>90</v>
      </c>
      <c r="AV172" s="13" t="s">
        <v>88</v>
      </c>
      <c r="AW172" s="13" t="s">
        <v>43</v>
      </c>
      <c r="AX172" s="13" t="s">
        <v>80</v>
      </c>
      <c r="AY172" s="269" t="s">
        <v>162</v>
      </c>
    </row>
    <row r="173" s="11" customFormat="1">
      <c r="B173" s="238"/>
      <c r="C173" s="239"/>
      <c r="D173" s="235" t="s">
        <v>173</v>
      </c>
      <c r="E173" s="240" t="s">
        <v>619</v>
      </c>
      <c r="F173" s="241" t="s">
        <v>851</v>
      </c>
      <c r="G173" s="239"/>
      <c r="H173" s="242">
        <v>-1.272</v>
      </c>
      <c r="I173" s="243"/>
      <c r="J173" s="239"/>
      <c r="K173" s="239"/>
      <c r="L173" s="244"/>
      <c r="M173" s="245"/>
      <c r="N173" s="246"/>
      <c r="O173" s="246"/>
      <c r="P173" s="246"/>
      <c r="Q173" s="246"/>
      <c r="R173" s="246"/>
      <c r="S173" s="246"/>
      <c r="T173" s="247"/>
      <c r="AT173" s="248" t="s">
        <v>173</v>
      </c>
      <c r="AU173" s="248" t="s">
        <v>90</v>
      </c>
      <c r="AV173" s="11" t="s">
        <v>90</v>
      </c>
      <c r="AW173" s="11" t="s">
        <v>43</v>
      </c>
      <c r="AX173" s="11" t="s">
        <v>80</v>
      </c>
      <c r="AY173" s="248" t="s">
        <v>162</v>
      </c>
    </row>
    <row r="174" s="12" customFormat="1">
      <c r="B174" s="249"/>
      <c r="C174" s="250"/>
      <c r="D174" s="235" t="s">
        <v>173</v>
      </c>
      <c r="E174" s="251" t="s">
        <v>120</v>
      </c>
      <c r="F174" s="252" t="s">
        <v>180</v>
      </c>
      <c r="G174" s="250"/>
      <c r="H174" s="253">
        <v>45.978000000000002</v>
      </c>
      <c r="I174" s="254"/>
      <c r="J174" s="250"/>
      <c r="K174" s="250"/>
      <c r="L174" s="255"/>
      <c r="M174" s="256"/>
      <c r="N174" s="257"/>
      <c r="O174" s="257"/>
      <c r="P174" s="257"/>
      <c r="Q174" s="257"/>
      <c r="R174" s="257"/>
      <c r="S174" s="257"/>
      <c r="T174" s="258"/>
      <c r="AT174" s="259" t="s">
        <v>173</v>
      </c>
      <c r="AU174" s="259" t="s">
        <v>90</v>
      </c>
      <c r="AV174" s="12" t="s">
        <v>169</v>
      </c>
      <c r="AW174" s="12" t="s">
        <v>43</v>
      </c>
      <c r="AX174" s="12" t="s">
        <v>88</v>
      </c>
      <c r="AY174" s="259" t="s">
        <v>162</v>
      </c>
    </row>
    <row r="175" s="1" customFormat="1" ht="16.5" customHeight="1">
      <c r="B175" s="47"/>
      <c r="C175" s="281" t="s">
        <v>306</v>
      </c>
      <c r="D175" s="281" t="s">
        <v>356</v>
      </c>
      <c r="E175" s="282" t="s">
        <v>378</v>
      </c>
      <c r="F175" s="283" t="s">
        <v>379</v>
      </c>
      <c r="G175" s="284" t="s">
        <v>337</v>
      </c>
      <c r="H175" s="285">
        <v>91.956000000000003</v>
      </c>
      <c r="I175" s="286"/>
      <c r="J175" s="287">
        <f>ROUND(I175*H175,2)</f>
        <v>0</v>
      </c>
      <c r="K175" s="283" t="s">
        <v>168</v>
      </c>
      <c r="L175" s="288"/>
      <c r="M175" s="289" t="s">
        <v>37</v>
      </c>
      <c r="N175" s="290" t="s">
        <v>51</v>
      </c>
      <c r="O175" s="48"/>
      <c r="P175" s="232">
        <f>O175*H175</f>
        <v>0</v>
      </c>
      <c r="Q175" s="232">
        <v>1</v>
      </c>
      <c r="R175" s="232">
        <f>Q175*H175</f>
        <v>91.956000000000003</v>
      </c>
      <c r="S175" s="232">
        <v>0</v>
      </c>
      <c r="T175" s="233">
        <f>S175*H175</f>
        <v>0</v>
      </c>
      <c r="AR175" s="24" t="s">
        <v>222</v>
      </c>
      <c r="AT175" s="24" t="s">
        <v>356</v>
      </c>
      <c r="AU175" s="24" t="s">
        <v>90</v>
      </c>
      <c r="AY175" s="24" t="s">
        <v>162</v>
      </c>
      <c r="BE175" s="234">
        <f>IF(N175="základní",J175,0)</f>
        <v>0</v>
      </c>
      <c r="BF175" s="234">
        <f>IF(N175="snížená",J175,0)</f>
        <v>0</v>
      </c>
      <c r="BG175" s="234">
        <f>IF(N175="zákl. přenesená",J175,0)</f>
        <v>0</v>
      </c>
      <c r="BH175" s="234">
        <f>IF(N175="sníž. přenesená",J175,0)</f>
        <v>0</v>
      </c>
      <c r="BI175" s="234">
        <f>IF(N175="nulová",J175,0)</f>
        <v>0</v>
      </c>
      <c r="BJ175" s="24" t="s">
        <v>88</v>
      </c>
      <c r="BK175" s="234">
        <f>ROUND(I175*H175,2)</f>
        <v>0</v>
      </c>
      <c r="BL175" s="24" t="s">
        <v>169</v>
      </c>
      <c r="BM175" s="24" t="s">
        <v>852</v>
      </c>
    </row>
    <row r="176" s="11" customFormat="1">
      <c r="B176" s="238"/>
      <c r="C176" s="239"/>
      <c r="D176" s="235" t="s">
        <v>173</v>
      </c>
      <c r="E176" s="239"/>
      <c r="F176" s="241" t="s">
        <v>853</v>
      </c>
      <c r="G176" s="239"/>
      <c r="H176" s="242">
        <v>91.956000000000003</v>
      </c>
      <c r="I176" s="243"/>
      <c r="J176" s="239"/>
      <c r="K176" s="239"/>
      <c r="L176" s="244"/>
      <c r="M176" s="245"/>
      <c r="N176" s="246"/>
      <c r="O176" s="246"/>
      <c r="P176" s="246"/>
      <c r="Q176" s="246"/>
      <c r="R176" s="246"/>
      <c r="S176" s="246"/>
      <c r="T176" s="247"/>
      <c r="AT176" s="248" t="s">
        <v>173</v>
      </c>
      <c r="AU176" s="248" t="s">
        <v>90</v>
      </c>
      <c r="AV176" s="11" t="s">
        <v>90</v>
      </c>
      <c r="AW176" s="11" t="s">
        <v>6</v>
      </c>
      <c r="AX176" s="11" t="s">
        <v>88</v>
      </c>
      <c r="AY176" s="248" t="s">
        <v>162</v>
      </c>
    </row>
    <row r="177" s="1" customFormat="1" ht="25.5" customHeight="1">
      <c r="B177" s="47"/>
      <c r="C177" s="223" t="s">
        <v>9</v>
      </c>
      <c r="D177" s="223" t="s">
        <v>164</v>
      </c>
      <c r="E177" s="224" t="s">
        <v>383</v>
      </c>
      <c r="F177" s="225" t="s">
        <v>384</v>
      </c>
      <c r="G177" s="226" t="s">
        <v>167</v>
      </c>
      <c r="H177" s="227">
        <v>112.5</v>
      </c>
      <c r="I177" s="228"/>
      <c r="J177" s="229">
        <f>ROUND(I177*H177,2)</f>
        <v>0</v>
      </c>
      <c r="K177" s="225" t="s">
        <v>168</v>
      </c>
      <c r="L177" s="73"/>
      <c r="M177" s="230" t="s">
        <v>37</v>
      </c>
      <c r="N177" s="231" t="s">
        <v>51</v>
      </c>
      <c r="O177" s="48"/>
      <c r="P177" s="232">
        <f>O177*H177</f>
        <v>0</v>
      </c>
      <c r="Q177" s="232">
        <v>0</v>
      </c>
      <c r="R177" s="232">
        <f>Q177*H177</f>
        <v>0</v>
      </c>
      <c r="S177" s="232">
        <v>0</v>
      </c>
      <c r="T177" s="233">
        <f>S177*H177</f>
        <v>0</v>
      </c>
      <c r="AR177" s="24" t="s">
        <v>169</v>
      </c>
      <c r="AT177" s="24" t="s">
        <v>164</v>
      </c>
      <c r="AU177" s="24" t="s">
        <v>90</v>
      </c>
      <c r="AY177" s="24" t="s">
        <v>162</v>
      </c>
      <c r="BE177" s="234">
        <f>IF(N177="základní",J177,0)</f>
        <v>0</v>
      </c>
      <c r="BF177" s="234">
        <f>IF(N177="snížená",J177,0)</f>
        <v>0</v>
      </c>
      <c r="BG177" s="234">
        <f>IF(N177="zákl. přenesená",J177,0)</f>
        <v>0</v>
      </c>
      <c r="BH177" s="234">
        <f>IF(N177="sníž. přenesená",J177,0)</f>
        <v>0</v>
      </c>
      <c r="BI177" s="234">
        <f>IF(N177="nulová",J177,0)</f>
        <v>0</v>
      </c>
      <c r="BJ177" s="24" t="s">
        <v>88</v>
      </c>
      <c r="BK177" s="234">
        <f>ROUND(I177*H177,2)</f>
        <v>0</v>
      </c>
      <c r="BL177" s="24" t="s">
        <v>169</v>
      </c>
      <c r="BM177" s="24" t="s">
        <v>854</v>
      </c>
    </row>
    <row r="178" s="1" customFormat="1">
      <c r="B178" s="47"/>
      <c r="C178" s="75"/>
      <c r="D178" s="235" t="s">
        <v>171</v>
      </c>
      <c r="E178" s="75"/>
      <c r="F178" s="236" t="s">
        <v>386</v>
      </c>
      <c r="G178" s="75"/>
      <c r="H178" s="75"/>
      <c r="I178" s="193"/>
      <c r="J178" s="75"/>
      <c r="K178" s="75"/>
      <c r="L178" s="73"/>
      <c r="M178" s="237"/>
      <c r="N178" s="48"/>
      <c r="O178" s="48"/>
      <c r="P178" s="48"/>
      <c r="Q178" s="48"/>
      <c r="R178" s="48"/>
      <c r="S178" s="48"/>
      <c r="T178" s="96"/>
      <c r="AT178" s="24" t="s">
        <v>171</v>
      </c>
      <c r="AU178" s="24" t="s">
        <v>90</v>
      </c>
    </row>
    <row r="179" s="11" customFormat="1">
      <c r="B179" s="238"/>
      <c r="C179" s="239"/>
      <c r="D179" s="235" t="s">
        <v>173</v>
      </c>
      <c r="E179" s="240" t="s">
        <v>37</v>
      </c>
      <c r="F179" s="241" t="s">
        <v>387</v>
      </c>
      <c r="G179" s="239"/>
      <c r="H179" s="242">
        <v>112.5</v>
      </c>
      <c r="I179" s="243"/>
      <c r="J179" s="239"/>
      <c r="K179" s="239"/>
      <c r="L179" s="244"/>
      <c r="M179" s="245"/>
      <c r="N179" s="246"/>
      <c r="O179" s="246"/>
      <c r="P179" s="246"/>
      <c r="Q179" s="246"/>
      <c r="R179" s="246"/>
      <c r="S179" s="246"/>
      <c r="T179" s="247"/>
      <c r="AT179" s="248" t="s">
        <v>173</v>
      </c>
      <c r="AU179" s="248" t="s">
        <v>90</v>
      </c>
      <c r="AV179" s="11" t="s">
        <v>90</v>
      </c>
      <c r="AW179" s="11" t="s">
        <v>43</v>
      </c>
      <c r="AX179" s="11" t="s">
        <v>88</v>
      </c>
      <c r="AY179" s="248" t="s">
        <v>162</v>
      </c>
    </row>
    <row r="180" s="10" customFormat="1" ht="29.88" customHeight="1">
      <c r="B180" s="207"/>
      <c r="C180" s="208"/>
      <c r="D180" s="209" t="s">
        <v>79</v>
      </c>
      <c r="E180" s="221" t="s">
        <v>185</v>
      </c>
      <c r="F180" s="221" t="s">
        <v>388</v>
      </c>
      <c r="G180" s="208"/>
      <c r="H180" s="208"/>
      <c r="I180" s="211"/>
      <c r="J180" s="222">
        <f>BK180</f>
        <v>0</v>
      </c>
      <c r="K180" s="208"/>
      <c r="L180" s="213"/>
      <c r="M180" s="214"/>
      <c r="N180" s="215"/>
      <c r="O180" s="215"/>
      <c r="P180" s="216">
        <f>SUM(P181:P189)</f>
        <v>0</v>
      </c>
      <c r="Q180" s="215"/>
      <c r="R180" s="216">
        <f>SUM(R181:R189)</f>
        <v>0</v>
      </c>
      <c r="S180" s="215"/>
      <c r="T180" s="217">
        <f>SUM(T181:T189)</f>
        <v>4.0766</v>
      </c>
      <c r="AR180" s="218" t="s">
        <v>88</v>
      </c>
      <c r="AT180" s="219" t="s">
        <v>79</v>
      </c>
      <c r="AU180" s="219" t="s">
        <v>88</v>
      </c>
      <c r="AY180" s="218" t="s">
        <v>162</v>
      </c>
      <c r="BK180" s="220">
        <f>SUM(BK181:BK189)</f>
        <v>0</v>
      </c>
    </row>
    <row r="181" s="1" customFormat="1" ht="25.5" customHeight="1">
      <c r="B181" s="47"/>
      <c r="C181" s="223" t="s">
        <v>317</v>
      </c>
      <c r="D181" s="223" t="s">
        <v>164</v>
      </c>
      <c r="E181" s="224" t="s">
        <v>396</v>
      </c>
      <c r="F181" s="225" t="s">
        <v>397</v>
      </c>
      <c r="G181" s="226" t="s">
        <v>238</v>
      </c>
      <c r="H181" s="227">
        <v>1.853</v>
      </c>
      <c r="I181" s="228"/>
      <c r="J181" s="229">
        <f>ROUND(I181*H181,2)</f>
        <v>0</v>
      </c>
      <c r="K181" s="225" t="s">
        <v>168</v>
      </c>
      <c r="L181" s="73"/>
      <c r="M181" s="230" t="s">
        <v>37</v>
      </c>
      <c r="N181" s="231" t="s">
        <v>51</v>
      </c>
      <c r="O181" s="48"/>
      <c r="P181" s="232">
        <f>O181*H181</f>
        <v>0</v>
      </c>
      <c r="Q181" s="232">
        <v>0</v>
      </c>
      <c r="R181" s="232">
        <f>Q181*H181</f>
        <v>0</v>
      </c>
      <c r="S181" s="232">
        <v>2.2000000000000002</v>
      </c>
      <c r="T181" s="233">
        <f>S181*H181</f>
        <v>4.0766</v>
      </c>
      <c r="AR181" s="24" t="s">
        <v>169</v>
      </c>
      <c r="AT181" s="24" t="s">
        <v>164</v>
      </c>
      <c r="AU181" s="24" t="s">
        <v>90</v>
      </c>
      <c r="AY181" s="24" t="s">
        <v>162</v>
      </c>
      <c r="BE181" s="234">
        <f>IF(N181="základní",J181,0)</f>
        <v>0</v>
      </c>
      <c r="BF181" s="234">
        <f>IF(N181="snížená",J181,0)</f>
        <v>0</v>
      </c>
      <c r="BG181" s="234">
        <f>IF(N181="zákl. přenesená",J181,0)</f>
        <v>0</v>
      </c>
      <c r="BH181" s="234">
        <f>IF(N181="sníž. přenesená",J181,0)</f>
        <v>0</v>
      </c>
      <c r="BI181" s="234">
        <f>IF(N181="nulová",J181,0)</f>
        <v>0</v>
      </c>
      <c r="BJ181" s="24" t="s">
        <v>88</v>
      </c>
      <c r="BK181" s="234">
        <f>ROUND(I181*H181,2)</f>
        <v>0</v>
      </c>
      <c r="BL181" s="24" t="s">
        <v>169</v>
      </c>
      <c r="BM181" s="24" t="s">
        <v>855</v>
      </c>
    </row>
    <row r="182" s="1" customFormat="1">
      <c r="B182" s="47"/>
      <c r="C182" s="75"/>
      <c r="D182" s="235" t="s">
        <v>171</v>
      </c>
      <c r="E182" s="75"/>
      <c r="F182" s="236" t="s">
        <v>399</v>
      </c>
      <c r="G182" s="75"/>
      <c r="H182" s="75"/>
      <c r="I182" s="193"/>
      <c r="J182" s="75"/>
      <c r="K182" s="75"/>
      <c r="L182" s="73"/>
      <c r="M182" s="237"/>
      <c r="N182" s="48"/>
      <c r="O182" s="48"/>
      <c r="P182" s="48"/>
      <c r="Q182" s="48"/>
      <c r="R182" s="48"/>
      <c r="S182" s="48"/>
      <c r="T182" s="96"/>
      <c r="AT182" s="24" t="s">
        <v>171</v>
      </c>
      <c r="AU182" s="24" t="s">
        <v>90</v>
      </c>
    </row>
    <row r="183" s="13" customFormat="1">
      <c r="B183" s="260"/>
      <c r="C183" s="261"/>
      <c r="D183" s="235" t="s">
        <v>173</v>
      </c>
      <c r="E183" s="262" t="s">
        <v>37</v>
      </c>
      <c r="F183" s="263" t="s">
        <v>733</v>
      </c>
      <c r="G183" s="261"/>
      <c r="H183" s="262" t="s">
        <v>37</v>
      </c>
      <c r="I183" s="264"/>
      <c r="J183" s="261"/>
      <c r="K183" s="261"/>
      <c r="L183" s="265"/>
      <c r="M183" s="266"/>
      <c r="N183" s="267"/>
      <c r="O183" s="267"/>
      <c r="P183" s="267"/>
      <c r="Q183" s="267"/>
      <c r="R183" s="267"/>
      <c r="S183" s="267"/>
      <c r="T183" s="268"/>
      <c r="AT183" s="269" t="s">
        <v>173</v>
      </c>
      <c r="AU183" s="269" t="s">
        <v>90</v>
      </c>
      <c r="AV183" s="13" t="s">
        <v>88</v>
      </c>
      <c r="AW183" s="13" t="s">
        <v>43</v>
      </c>
      <c r="AX183" s="13" t="s">
        <v>80</v>
      </c>
      <c r="AY183" s="269" t="s">
        <v>162</v>
      </c>
    </row>
    <row r="184" s="11" customFormat="1">
      <c r="B184" s="238"/>
      <c r="C184" s="239"/>
      <c r="D184" s="235" t="s">
        <v>173</v>
      </c>
      <c r="E184" s="240" t="s">
        <v>37</v>
      </c>
      <c r="F184" s="241" t="s">
        <v>856</v>
      </c>
      <c r="G184" s="239"/>
      <c r="H184" s="242">
        <v>2.7370000000000001</v>
      </c>
      <c r="I184" s="243"/>
      <c r="J184" s="239"/>
      <c r="K184" s="239"/>
      <c r="L184" s="244"/>
      <c r="M184" s="245"/>
      <c r="N184" s="246"/>
      <c r="O184" s="246"/>
      <c r="P184" s="246"/>
      <c r="Q184" s="246"/>
      <c r="R184" s="246"/>
      <c r="S184" s="246"/>
      <c r="T184" s="247"/>
      <c r="AT184" s="248" t="s">
        <v>173</v>
      </c>
      <c r="AU184" s="248" t="s">
        <v>90</v>
      </c>
      <c r="AV184" s="11" t="s">
        <v>90</v>
      </c>
      <c r="AW184" s="11" t="s">
        <v>43</v>
      </c>
      <c r="AX184" s="11" t="s">
        <v>80</v>
      </c>
      <c r="AY184" s="248" t="s">
        <v>162</v>
      </c>
    </row>
    <row r="185" s="11" customFormat="1">
      <c r="B185" s="238"/>
      <c r="C185" s="239"/>
      <c r="D185" s="235" t="s">
        <v>173</v>
      </c>
      <c r="E185" s="240" t="s">
        <v>37</v>
      </c>
      <c r="F185" s="241" t="s">
        <v>857</v>
      </c>
      <c r="G185" s="239"/>
      <c r="H185" s="242">
        <v>-0.88400000000000001</v>
      </c>
      <c r="I185" s="243"/>
      <c r="J185" s="239"/>
      <c r="K185" s="239"/>
      <c r="L185" s="244"/>
      <c r="M185" s="245"/>
      <c r="N185" s="246"/>
      <c r="O185" s="246"/>
      <c r="P185" s="246"/>
      <c r="Q185" s="246"/>
      <c r="R185" s="246"/>
      <c r="S185" s="246"/>
      <c r="T185" s="247"/>
      <c r="AT185" s="248" t="s">
        <v>173</v>
      </c>
      <c r="AU185" s="248" t="s">
        <v>90</v>
      </c>
      <c r="AV185" s="11" t="s">
        <v>90</v>
      </c>
      <c r="AW185" s="11" t="s">
        <v>43</v>
      </c>
      <c r="AX185" s="11" t="s">
        <v>80</v>
      </c>
      <c r="AY185" s="248" t="s">
        <v>162</v>
      </c>
    </row>
    <row r="186" s="12" customFormat="1">
      <c r="B186" s="249"/>
      <c r="C186" s="250"/>
      <c r="D186" s="235" t="s">
        <v>173</v>
      </c>
      <c r="E186" s="251" t="s">
        <v>37</v>
      </c>
      <c r="F186" s="252" t="s">
        <v>180</v>
      </c>
      <c r="G186" s="250"/>
      <c r="H186" s="253">
        <v>1.853</v>
      </c>
      <c r="I186" s="254"/>
      <c r="J186" s="250"/>
      <c r="K186" s="250"/>
      <c r="L186" s="255"/>
      <c r="M186" s="256"/>
      <c r="N186" s="257"/>
      <c r="O186" s="257"/>
      <c r="P186" s="257"/>
      <c r="Q186" s="257"/>
      <c r="R186" s="257"/>
      <c r="S186" s="257"/>
      <c r="T186" s="258"/>
      <c r="AT186" s="259" t="s">
        <v>173</v>
      </c>
      <c r="AU186" s="259" t="s">
        <v>90</v>
      </c>
      <c r="AV186" s="12" t="s">
        <v>169</v>
      </c>
      <c r="AW186" s="12" t="s">
        <v>43</v>
      </c>
      <c r="AX186" s="12" t="s">
        <v>88</v>
      </c>
      <c r="AY186" s="259" t="s">
        <v>162</v>
      </c>
    </row>
    <row r="187" s="1" customFormat="1" ht="16.5" customHeight="1">
      <c r="B187" s="47"/>
      <c r="C187" s="223" t="s">
        <v>323</v>
      </c>
      <c r="D187" s="223" t="s">
        <v>164</v>
      </c>
      <c r="E187" s="224" t="s">
        <v>406</v>
      </c>
      <c r="F187" s="225" t="s">
        <v>407</v>
      </c>
      <c r="G187" s="226" t="s">
        <v>201</v>
      </c>
      <c r="H187" s="227">
        <v>112.5</v>
      </c>
      <c r="I187" s="228"/>
      <c r="J187" s="229">
        <f>ROUND(I187*H187,2)</f>
        <v>0</v>
      </c>
      <c r="K187" s="225" t="s">
        <v>168</v>
      </c>
      <c r="L187" s="73"/>
      <c r="M187" s="230" t="s">
        <v>37</v>
      </c>
      <c r="N187" s="231" t="s">
        <v>51</v>
      </c>
      <c r="O187" s="48"/>
      <c r="P187" s="232">
        <f>O187*H187</f>
        <v>0</v>
      </c>
      <c r="Q187" s="232">
        <v>0</v>
      </c>
      <c r="R187" s="232">
        <f>Q187*H187</f>
        <v>0</v>
      </c>
      <c r="S187" s="232">
        <v>0</v>
      </c>
      <c r="T187" s="233">
        <f>S187*H187</f>
        <v>0</v>
      </c>
      <c r="AR187" s="24" t="s">
        <v>169</v>
      </c>
      <c r="AT187" s="24" t="s">
        <v>164</v>
      </c>
      <c r="AU187" s="24" t="s">
        <v>90</v>
      </c>
      <c r="AY187" s="24" t="s">
        <v>162</v>
      </c>
      <c r="BE187" s="234">
        <f>IF(N187="základní",J187,0)</f>
        <v>0</v>
      </c>
      <c r="BF187" s="234">
        <f>IF(N187="snížená",J187,0)</f>
        <v>0</v>
      </c>
      <c r="BG187" s="234">
        <f>IF(N187="zákl. přenesená",J187,0)</f>
        <v>0</v>
      </c>
      <c r="BH187" s="234">
        <f>IF(N187="sníž. přenesená",J187,0)</f>
        <v>0</v>
      </c>
      <c r="BI187" s="234">
        <f>IF(N187="nulová",J187,0)</f>
        <v>0</v>
      </c>
      <c r="BJ187" s="24" t="s">
        <v>88</v>
      </c>
      <c r="BK187" s="234">
        <f>ROUND(I187*H187,2)</f>
        <v>0</v>
      </c>
      <c r="BL187" s="24" t="s">
        <v>169</v>
      </c>
      <c r="BM187" s="24" t="s">
        <v>858</v>
      </c>
    </row>
    <row r="188" s="1" customFormat="1">
      <c r="B188" s="47"/>
      <c r="C188" s="75"/>
      <c r="D188" s="235" t="s">
        <v>171</v>
      </c>
      <c r="E188" s="75"/>
      <c r="F188" s="236" t="s">
        <v>409</v>
      </c>
      <c r="G188" s="75"/>
      <c r="H188" s="75"/>
      <c r="I188" s="193"/>
      <c r="J188" s="75"/>
      <c r="K188" s="75"/>
      <c r="L188" s="73"/>
      <c r="M188" s="237"/>
      <c r="N188" s="48"/>
      <c r="O188" s="48"/>
      <c r="P188" s="48"/>
      <c r="Q188" s="48"/>
      <c r="R188" s="48"/>
      <c r="S188" s="48"/>
      <c r="T188" s="96"/>
      <c r="AT188" s="24" t="s">
        <v>171</v>
      </c>
      <c r="AU188" s="24" t="s">
        <v>90</v>
      </c>
    </row>
    <row r="189" s="11" customFormat="1">
      <c r="B189" s="238"/>
      <c r="C189" s="239"/>
      <c r="D189" s="235" t="s">
        <v>173</v>
      </c>
      <c r="E189" s="240" t="s">
        <v>37</v>
      </c>
      <c r="F189" s="241" t="s">
        <v>859</v>
      </c>
      <c r="G189" s="239"/>
      <c r="H189" s="242">
        <v>112.5</v>
      </c>
      <c r="I189" s="243"/>
      <c r="J189" s="239"/>
      <c r="K189" s="239"/>
      <c r="L189" s="244"/>
      <c r="M189" s="245"/>
      <c r="N189" s="246"/>
      <c r="O189" s="246"/>
      <c r="P189" s="246"/>
      <c r="Q189" s="246"/>
      <c r="R189" s="246"/>
      <c r="S189" s="246"/>
      <c r="T189" s="247"/>
      <c r="AT189" s="248" t="s">
        <v>173</v>
      </c>
      <c r="AU189" s="248" t="s">
        <v>90</v>
      </c>
      <c r="AV189" s="11" t="s">
        <v>90</v>
      </c>
      <c r="AW189" s="11" t="s">
        <v>43</v>
      </c>
      <c r="AX189" s="11" t="s">
        <v>88</v>
      </c>
      <c r="AY189" s="248" t="s">
        <v>162</v>
      </c>
    </row>
    <row r="190" s="10" customFormat="1" ht="29.88" customHeight="1">
      <c r="B190" s="207"/>
      <c r="C190" s="208"/>
      <c r="D190" s="209" t="s">
        <v>79</v>
      </c>
      <c r="E190" s="221" t="s">
        <v>169</v>
      </c>
      <c r="F190" s="221" t="s">
        <v>421</v>
      </c>
      <c r="G190" s="208"/>
      <c r="H190" s="208"/>
      <c r="I190" s="211"/>
      <c r="J190" s="222">
        <f>BK190</f>
        <v>0</v>
      </c>
      <c r="K190" s="208"/>
      <c r="L190" s="213"/>
      <c r="M190" s="214"/>
      <c r="N190" s="215"/>
      <c r="O190" s="215"/>
      <c r="P190" s="216">
        <f>SUM(P191:P194)</f>
        <v>0</v>
      </c>
      <c r="Q190" s="215"/>
      <c r="R190" s="216">
        <f>SUM(R191:R194)</f>
        <v>0</v>
      </c>
      <c r="S190" s="215"/>
      <c r="T190" s="217">
        <f>SUM(T191:T194)</f>
        <v>0</v>
      </c>
      <c r="AR190" s="218" t="s">
        <v>88</v>
      </c>
      <c r="AT190" s="219" t="s">
        <v>79</v>
      </c>
      <c r="AU190" s="219" t="s">
        <v>88</v>
      </c>
      <c r="AY190" s="218" t="s">
        <v>162</v>
      </c>
      <c r="BK190" s="220">
        <f>SUM(BK191:BK194)</f>
        <v>0</v>
      </c>
    </row>
    <row r="191" s="1" customFormat="1" ht="25.5" customHeight="1">
      <c r="B191" s="47"/>
      <c r="C191" s="223" t="s">
        <v>329</v>
      </c>
      <c r="D191" s="223" t="s">
        <v>164</v>
      </c>
      <c r="E191" s="224" t="s">
        <v>423</v>
      </c>
      <c r="F191" s="225" t="s">
        <v>424</v>
      </c>
      <c r="G191" s="226" t="s">
        <v>238</v>
      </c>
      <c r="H191" s="227">
        <v>11.25</v>
      </c>
      <c r="I191" s="228"/>
      <c r="J191" s="229">
        <f>ROUND(I191*H191,2)</f>
        <v>0</v>
      </c>
      <c r="K191" s="225" t="s">
        <v>168</v>
      </c>
      <c r="L191" s="73"/>
      <c r="M191" s="230" t="s">
        <v>37</v>
      </c>
      <c r="N191" s="231" t="s">
        <v>51</v>
      </c>
      <c r="O191" s="48"/>
      <c r="P191" s="232">
        <f>O191*H191</f>
        <v>0</v>
      </c>
      <c r="Q191" s="232">
        <v>0</v>
      </c>
      <c r="R191" s="232">
        <f>Q191*H191</f>
        <v>0</v>
      </c>
      <c r="S191" s="232">
        <v>0</v>
      </c>
      <c r="T191" s="233">
        <f>S191*H191</f>
        <v>0</v>
      </c>
      <c r="AR191" s="24" t="s">
        <v>169</v>
      </c>
      <c r="AT191" s="24" t="s">
        <v>164</v>
      </c>
      <c r="AU191" s="24" t="s">
        <v>90</v>
      </c>
      <c r="AY191" s="24" t="s">
        <v>162</v>
      </c>
      <c r="BE191" s="234">
        <f>IF(N191="základní",J191,0)</f>
        <v>0</v>
      </c>
      <c r="BF191" s="234">
        <f>IF(N191="snížená",J191,0)</f>
        <v>0</v>
      </c>
      <c r="BG191" s="234">
        <f>IF(N191="zákl. přenesená",J191,0)</f>
        <v>0</v>
      </c>
      <c r="BH191" s="234">
        <f>IF(N191="sníž. přenesená",J191,0)</f>
        <v>0</v>
      </c>
      <c r="BI191" s="234">
        <f>IF(N191="nulová",J191,0)</f>
        <v>0</v>
      </c>
      <c r="BJ191" s="24" t="s">
        <v>88</v>
      </c>
      <c r="BK191" s="234">
        <f>ROUND(I191*H191,2)</f>
        <v>0</v>
      </c>
      <c r="BL191" s="24" t="s">
        <v>169</v>
      </c>
      <c r="BM191" s="24" t="s">
        <v>860</v>
      </c>
    </row>
    <row r="192" s="1" customFormat="1">
      <c r="B192" s="47"/>
      <c r="C192" s="75"/>
      <c r="D192" s="235" t="s">
        <v>171</v>
      </c>
      <c r="E192" s="75"/>
      <c r="F192" s="236" t="s">
        <v>426</v>
      </c>
      <c r="G192" s="75"/>
      <c r="H192" s="75"/>
      <c r="I192" s="193"/>
      <c r="J192" s="75"/>
      <c r="K192" s="75"/>
      <c r="L192" s="73"/>
      <c r="M192" s="237"/>
      <c r="N192" s="48"/>
      <c r="O192" s="48"/>
      <c r="P192" s="48"/>
      <c r="Q192" s="48"/>
      <c r="R192" s="48"/>
      <c r="S192" s="48"/>
      <c r="T192" s="96"/>
      <c r="AT192" s="24" t="s">
        <v>171</v>
      </c>
      <c r="AU192" s="24" t="s">
        <v>90</v>
      </c>
    </row>
    <row r="193" s="11" customFormat="1">
      <c r="B193" s="238"/>
      <c r="C193" s="239"/>
      <c r="D193" s="235" t="s">
        <v>173</v>
      </c>
      <c r="E193" s="240" t="s">
        <v>37</v>
      </c>
      <c r="F193" s="241" t="s">
        <v>861</v>
      </c>
      <c r="G193" s="239"/>
      <c r="H193" s="242">
        <v>11.25</v>
      </c>
      <c r="I193" s="243"/>
      <c r="J193" s="239"/>
      <c r="K193" s="239"/>
      <c r="L193" s="244"/>
      <c r="M193" s="245"/>
      <c r="N193" s="246"/>
      <c r="O193" s="246"/>
      <c r="P193" s="246"/>
      <c r="Q193" s="246"/>
      <c r="R193" s="246"/>
      <c r="S193" s="246"/>
      <c r="T193" s="247"/>
      <c r="AT193" s="248" t="s">
        <v>173</v>
      </c>
      <c r="AU193" s="248" t="s">
        <v>90</v>
      </c>
      <c r="AV193" s="11" t="s">
        <v>90</v>
      </c>
      <c r="AW193" s="11" t="s">
        <v>43</v>
      </c>
      <c r="AX193" s="11" t="s">
        <v>80</v>
      </c>
      <c r="AY193" s="248" t="s">
        <v>162</v>
      </c>
    </row>
    <row r="194" s="12" customFormat="1">
      <c r="B194" s="249"/>
      <c r="C194" s="250"/>
      <c r="D194" s="235" t="s">
        <v>173</v>
      </c>
      <c r="E194" s="251" t="s">
        <v>117</v>
      </c>
      <c r="F194" s="252" t="s">
        <v>180</v>
      </c>
      <c r="G194" s="250"/>
      <c r="H194" s="253">
        <v>11.25</v>
      </c>
      <c r="I194" s="254"/>
      <c r="J194" s="250"/>
      <c r="K194" s="250"/>
      <c r="L194" s="255"/>
      <c r="M194" s="256"/>
      <c r="N194" s="257"/>
      <c r="O194" s="257"/>
      <c r="P194" s="257"/>
      <c r="Q194" s="257"/>
      <c r="R194" s="257"/>
      <c r="S194" s="257"/>
      <c r="T194" s="258"/>
      <c r="AT194" s="259" t="s">
        <v>173</v>
      </c>
      <c r="AU194" s="259" t="s">
        <v>90</v>
      </c>
      <c r="AV194" s="12" t="s">
        <v>169</v>
      </c>
      <c r="AW194" s="12" t="s">
        <v>43</v>
      </c>
      <c r="AX194" s="12" t="s">
        <v>88</v>
      </c>
      <c r="AY194" s="259" t="s">
        <v>162</v>
      </c>
    </row>
    <row r="195" s="10" customFormat="1" ht="29.88" customHeight="1">
      <c r="B195" s="207"/>
      <c r="C195" s="208"/>
      <c r="D195" s="209" t="s">
        <v>79</v>
      </c>
      <c r="E195" s="221" t="s">
        <v>115</v>
      </c>
      <c r="F195" s="221" t="s">
        <v>448</v>
      </c>
      <c r="G195" s="208"/>
      <c r="H195" s="208"/>
      <c r="I195" s="211"/>
      <c r="J195" s="222">
        <f>BK195</f>
        <v>0</v>
      </c>
      <c r="K195" s="208"/>
      <c r="L195" s="213"/>
      <c r="M195" s="214"/>
      <c r="N195" s="215"/>
      <c r="O195" s="215"/>
      <c r="P195" s="216">
        <f>SUM(P196:P201)</f>
        <v>0</v>
      </c>
      <c r="Q195" s="215"/>
      <c r="R195" s="216">
        <f>SUM(R196:R201)</f>
        <v>0</v>
      </c>
      <c r="S195" s="215"/>
      <c r="T195" s="217">
        <f>SUM(T196:T201)</f>
        <v>0</v>
      </c>
      <c r="AR195" s="218" t="s">
        <v>88</v>
      </c>
      <c r="AT195" s="219" t="s">
        <v>79</v>
      </c>
      <c r="AU195" s="219" t="s">
        <v>88</v>
      </c>
      <c r="AY195" s="218" t="s">
        <v>162</v>
      </c>
      <c r="BK195" s="220">
        <f>SUM(BK196:BK201)</f>
        <v>0</v>
      </c>
    </row>
    <row r="196" s="1" customFormat="1" ht="25.5" customHeight="1">
      <c r="B196" s="47"/>
      <c r="C196" s="223" t="s">
        <v>334</v>
      </c>
      <c r="D196" s="223" t="s">
        <v>164</v>
      </c>
      <c r="E196" s="224" t="s">
        <v>741</v>
      </c>
      <c r="F196" s="225" t="s">
        <v>742</v>
      </c>
      <c r="G196" s="226" t="s">
        <v>167</v>
      </c>
      <c r="H196" s="227">
        <v>112.5</v>
      </c>
      <c r="I196" s="228"/>
      <c r="J196" s="229">
        <f>ROUND(I196*H196,2)</f>
        <v>0</v>
      </c>
      <c r="K196" s="225" t="s">
        <v>168</v>
      </c>
      <c r="L196" s="73"/>
      <c r="M196" s="230" t="s">
        <v>37</v>
      </c>
      <c r="N196" s="231" t="s">
        <v>51</v>
      </c>
      <c r="O196" s="48"/>
      <c r="P196" s="232">
        <f>O196*H196</f>
        <v>0</v>
      </c>
      <c r="Q196" s="232">
        <v>0</v>
      </c>
      <c r="R196" s="232">
        <f>Q196*H196</f>
        <v>0</v>
      </c>
      <c r="S196" s="232">
        <v>0</v>
      </c>
      <c r="T196" s="233">
        <f>S196*H196</f>
        <v>0</v>
      </c>
      <c r="AR196" s="24" t="s">
        <v>169</v>
      </c>
      <c r="AT196" s="24" t="s">
        <v>164</v>
      </c>
      <c r="AU196" s="24" t="s">
        <v>90</v>
      </c>
      <c r="AY196" s="24" t="s">
        <v>162</v>
      </c>
      <c r="BE196" s="234">
        <f>IF(N196="základní",J196,0)</f>
        <v>0</v>
      </c>
      <c r="BF196" s="234">
        <f>IF(N196="snížená",J196,0)</f>
        <v>0</v>
      </c>
      <c r="BG196" s="234">
        <f>IF(N196="zákl. přenesená",J196,0)</f>
        <v>0</v>
      </c>
      <c r="BH196" s="234">
        <f>IF(N196="sníž. přenesená",J196,0)</f>
        <v>0</v>
      </c>
      <c r="BI196" s="234">
        <f>IF(N196="nulová",J196,0)</f>
        <v>0</v>
      </c>
      <c r="BJ196" s="24" t="s">
        <v>88</v>
      </c>
      <c r="BK196" s="234">
        <f>ROUND(I196*H196,2)</f>
        <v>0</v>
      </c>
      <c r="BL196" s="24" t="s">
        <v>169</v>
      </c>
      <c r="BM196" s="24" t="s">
        <v>862</v>
      </c>
    </row>
    <row r="197" s="11" customFormat="1">
      <c r="B197" s="238"/>
      <c r="C197" s="239"/>
      <c r="D197" s="235" t="s">
        <v>173</v>
      </c>
      <c r="E197" s="240" t="s">
        <v>37</v>
      </c>
      <c r="F197" s="241" t="s">
        <v>822</v>
      </c>
      <c r="G197" s="239"/>
      <c r="H197" s="242">
        <v>112.5</v>
      </c>
      <c r="I197" s="243"/>
      <c r="J197" s="239"/>
      <c r="K197" s="239"/>
      <c r="L197" s="244"/>
      <c r="M197" s="245"/>
      <c r="N197" s="246"/>
      <c r="O197" s="246"/>
      <c r="P197" s="246"/>
      <c r="Q197" s="246"/>
      <c r="R197" s="246"/>
      <c r="S197" s="246"/>
      <c r="T197" s="247"/>
      <c r="AT197" s="248" t="s">
        <v>173</v>
      </c>
      <c r="AU197" s="248" t="s">
        <v>90</v>
      </c>
      <c r="AV197" s="11" t="s">
        <v>90</v>
      </c>
      <c r="AW197" s="11" t="s">
        <v>43</v>
      </c>
      <c r="AX197" s="11" t="s">
        <v>80</v>
      </c>
      <c r="AY197" s="248" t="s">
        <v>162</v>
      </c>
    </row>
    <row r="198" s="12" customFormat="1">
      <c r="B198" s="249"/>
      <c r="C198" s="250"/>
      <c r="D198" s="235" t="s">
        <v>173</v>
      </c>
      <c r="E198" s="251" t="s">
        <v>37</v>
      </c>
      <c r="F198" s="252" t="s">
        <v>180</v>
      </c>
      <c r="G198" s="250"/>
      <c r="H198" s="253">
        <v>112.5</v>
      </c>
      <c r="I198" s="254"/>
      <c r="J198" s="250"/>
      <c r="K198" s="250"/>
      <c r="L198" s="255"/>
      <c r="M198" s="256"/>
      <c r="N198" s="257"/>
      <c r="O198" s="257"/>
      <c r="P198" s="257"/>
      <c r="Q198" s="257"/>
      <c r="R198" s="257"/>
      <c r="S198" s="257"/>
      <c r="T198" s="258"/>
      <c r="AT198" s="259" t="s">
        <v>173</v>
      </c>
      <c r="AU198" s="259" t="s">
        <v>90</v>
      </c>
      <c r="AV198" s="12" t="s">
        <v>169</v>
      </c>
      <c r="AW198" s="12" t="s">
        <v>43</v>
      </c>
      <c r="AX198" s="12" t="s">
        <v>88</v>
      </c>
      <c r="AY198" s="259" t="s">
        <v>162</v>
      </c>
    </row>
    <row r="199" s="1" customFormat="1" ht="25.5" customHeight="1">
      <c r="B199" s="47"/>
      <c r="C199" s="223" t="s">
        <v>340</v>
      </c>
      <c r="D199" s="223" t="s">
        <v>164</v>
      </c>
      <c r="E199" s="224" t="s">
        <v>450</v>
      </c>
      <c r="F199" s="225" t="s">
        <v>451</v>
      </c>
      <c r="G199" s="226" t="s">
        <v>167</v>
      </c>
      <c r="H199" s="227">
        <v>112.5</v>
      </c>
      <c r="I199" s="228"/>
      <c r="J199" s="229">
        <f>ROUND(I199*H199,2)</f>
        <v>0</v>
      </c>
      <c r="K199" s="225" t="s">
        <v>168</v>
      </c>
      <c r="L199" s="73"/>
      <c r="M199" s="230" t="s">
        <v>37</v>
      </c>
      <c r="N199" s="231" t="s">
        <v>51</v>
      </c>
      <c r="O199" s="48"/>
      <c r="P199" s="232">
        <f>O199*H199</f>
        <v>0</v>
      </c>
      <c r="Q199" s="232">
        <v>0</v>
      </c>
      <c r="R199" s="232">
        <f>Q199*H199</f>
        <v>0</v>
      </c>
      <c r="S199" s="232">
        <v>0</v>
      </c>
      <c r="T199" s="233">
        <f>S199*H199</f>
        <v>0</v>
      </c>
      <c r="AR199" s="24" t="s">
        <v>169</v>
      </c>
      <c r="AT199" s="24" t="s">
        <v>164</v>
      </c>
      <c r="AU199" s="24" t="s">
        <v>90</v>
      </c>
      <c r="AY199" s="24" t="s">
        <v>162</v>
      </c>
      <c r="BE199" s="234">
        <f>IF(N199="základní",J199,0)</f>
        <v>0</v>
      </c>
      <c r="BF199" s="234">
        <f>IF(N199="snížená",J199,0)</f>
        <v>0</v>
      </c>
      <c r="BG199" s="234">
        <f>IF(N199="zákl. přenesená",J199,0)</f>
        <v>0</v>
      </c>
      <c r="BH199" s="234">
        <f>IF(N199="sníž. přenesená",J199,0)</f>
        <v>0</v>
      </c>
      <c r="BI199" s="234">
        <f>IF(N199="nulová",J199,0)</f>
        <v>0</v>
      </c>
      <c r="BJ199" s="24" t="s">
        <v>88</v>
      </c>
      <c r="BK199" s="234">
        <f>ROUND(I199*H199,2)</f>
        <v>0</v>
      </c>
      <c r="BL199" s="24" t="s">
        <v>169</v>
      </c>
      <c r="BM199" s="24" t="s">
        <v>863</v>
      </c>
    </row>
    <row r="200" s="11" customFormat="1">
      <c r="B200" s="238"/>
      <c r="C200" s="239"/>
      <c r="D200" s="235" t="s">
        <v>173</v>
      </c>
      <c r="E200" s="240" t="s">
        <v>37</v>
      </c>
      <c r="F200" s="241" t="s">
        <v>822</v>
      </c>
      <c r="G200" s="239"/>
      <c r="H200" s="242">
        <v>112.5</v>
      </c>
      <c r="I200" s="243"/>
      <c r="J200" s="239"/>
      <c r="K200" s="239"/>
      <c r="L200" s="244"/>
      <c r="M200" s="245"/>
      <c r="N200" s="246"/>
      <c r="O200" s="246"/>
      <c r="P200" s="246"/>
      <c r="Q200" s="246"/>
      <c r="R200" s="246"/>
      <c r="S200" s="246"/>
      <c r="T200" s="247"/>
      <c r="AT200" s="248" t="s">
        <v>173</v>
      </c>
      <c r="AU200" s="248" t="s">
        <v>90</v>
      </c>
      <c r="AV200" s="11" t="s">
        <v>90</v>
      </c>
      <c r="AW200" s="11" t="s">
        <v>43</v>
      </c>
      <c r="AX200" s="11" t="s">
        <v>80</v>
      </c>
      <c r="AY200" s="248" t="s">
        <v>162</v>
      </c>
    </row>
    <row r="201" s="12" customFormat="1">
      <c r="B201" s="249"/>
      <c r="C201" s="250"/>
      <c r="D201" s="235" t="s">
        <v>173</v>
      </c>
      <c r="E201" s="251" t="s">
        <v>37</v>
      </c>
      <c r="F201" s="252" t="s">
        <v>180</v>
      </c>
      <c r="G201" s="250"/>
      <c r="H201" s="253">
        <v>112.5</v>
      </c>
      <c r="I201" s="254"/>
      <c r="J201" s="250"/>
      <c r="K201" s="250"/>
      <c r="L201" s="255"/>
      <c r="M201" s="256"/>
      <c r="N201" s="257"/>
      <c r="O201" s="257"/>
      <c r="P201" s="257"/>
      <c r="Q201" s="257"/>
      <c r="R201" s="257"/>
      <c r="S201" s="257"/>
      <c r="T201" s="258"/>
      <c r="AT201" s="259" t="s">
        <v>173</v>
      </c>
      <c r="AU201" s="259" t="s">
        <v>90</v>
      </c>
      <c r="AV201" s="12" t="s">
        <v>169</v>
      </c>
      <c r="AW201" s="12" t="s">
        <v>43</v>
      </c>
      <c r="AX201" s="12" t="s">
        <v>88</v>
      </c>
      <c r="AY201" s="259" t="s">
        <v>162</v>
      </c>
    </row>
    <row r="202" s="10" customFormat="1" ht="29.88" customHeight="1">
      <c r="B202" s="207"/>
      <c r="C202" s="208"/>
      <c r="D202" s="209" t="s">
        <v>79</v>
      </c>
      <c r="E202" s="221" t="s">
        <v>222</v>
      </c>
      <c r="F202" s="221" t="s">
        <v>465</v>
      </c>
      <c r="G202" s="208"/>
      <c r="H202" s="208"/>
      <c r="I202" s="211"/>
      <c r="J202" s="222">
        <f>BK202</f>
        <v>0</v>
      </c>
      <c r="K202" s="208"/>
      <c r="L202" s="213"/>
      <c r="M202" s="214"/>
      <c r="N202" s="215"/>
      <c r="O202" s="215"/>
      <c r="P202" s="216">
        <f>SUM(P203:P235)</f>
        <v>0</v>
      </c>
      <c r="Q202" s="215"/>
      <c r="R202" s="216">
        <f>SUM(R203:R235)</f>
        <v>0.20135259999999997</v>
      </c>
      <c r="S202" s="215"/>
      <c r="T202" s="217">
        <f>SUM(T203:T235)</f>
        <v>0</v>
      </c>
      <c r="AR202" s="218" t="s">
        <v>88</v>
      </c>
      <c r="AT202" s="219" t="s">
        <v>79</v>
      </c>
      <c r="AU202" s="219" t="s">
        <v>88</v>
      </c>
      <c r="AY202" s="218" t="s">
        <v>162</v>
      </c>
      <c r="BK202" s="220">
        <f>SUM(BK203:BK235)</f>
        <v>0</v>
      </c>
    </row>
    <row r="203" s="1" customFormat="1" ht="25.5" customHeight="1">
      <c r="B203" s="47"/>
      <c r="C203" s="223" t="s">
        <v>355</v>
      </c>
      <c r="D203" s="223" t="s">
        <v>164</v>
      </c>
      <c r="E203" s="224" t="s">
        <v>864</v>
      </c>
      <c r="F203" s="225" t="s">
        <v>865</v>
      </c>
      <c r="G203" s="226" t="s">
        <v>201</v>
      </c>
      <c r="H203" s="227">
        <v>112.5</v>
      </c>
      <c r="I203" s="228"/>
      <c r="J203" s="229">
        <f>ROUND(I203*H203,2)</f>
        <v>0</v>
      </c>
      <c r="K203" s="225" t="s">
        <v>168</v>
      </c>
      <c r="L203" s="73"/>
      <c r="M203" s="230" t="s">
        <v>37</v>
      </c>
      <c r="N203" s="231" t="s">
        <v>51</v>
      </c>
      <c r="O203" s="48"/>
      <c r="P203" s="232">
        <f>O203*H203</f>
        <v>0</v>
      </c>
      <c r="Q203" s="232">
        <v>1.0000000000000001E-05</v>
      </c>
      <c r="R203" s="232">
        <f>Q203*H203</f>
        <v>0.0011250000000000001</v>
      </c>
      <c r="S203" s="232">
        <v>0</v>
      </c>
      <c r="T203" s="233">
        <f>S203*H203</f>
        <v>0</v>
      </c>
      <c r="AR203" s="24" t="s">
        <v>169</v>
      </c>
      <c r="AT203" s="24" t="s">
        <v>164</v>
      </c>
      <c r="AU203" s="24" t="s">
        <v>90</v>
      </c>
      <c r="AY203" s="24" t="s">
        <v>162</v>
      </c>
      <c r="BE203" s="234">
        <f>IF(N203="základní",J203,0)</f>
        <v>0</v>
      </c>
      <c r="BF203" s="234">
        <f>IF(N203="snížená",J203,0)</f>
        <v>0</v>
      </c>
      <c r="BG203" s="234">
        <f>IF(N203="zákl. přenesená",J203,0)</f>
        <v>0</v>
      </c>
      <c r="BH203" s="234">
        <f>IF(N203="sníž. přenesená",J203,0)</f>
        <v>0</v>
      </c>
      <c r="BI203" s="234">
        <f>IF(N203="nulová",J203,0)</f>
        <v>0</v>
      </c>
      <c r="BJ203" s="24" t="s">
        <v>88</v>
      </c>
      <c r="BK203" s="234">
        <f>ROUND(I203*H203,2)</f>
        <v>0</v>
      </c>
      <c r="BL203" s="24" t="s">
        <v>169</v>
      </c>
      <c r="BM203" s="24" t="s">
        <v>866</v>
      </c>
    </row>
    <row r="204" s="1" customFormat="1">
      <c r="B204" s="47"/>
      <c r="C204" s="75"/>
      <c r="D204" s="235" t="s">
        <v>171</v>
      </c>
      <c r="E204" s="75"/>
      <c r="F204" s="236" t="s">
        <v>470</v>
      </c>
      <c r="G204" s="75"/>
      <c r="H204" s="75"/>
      <c r="I204" s="193"/>
      <c r="J204" s="75"/>
      <c r="K204" s="75"/>
      <c r="L204" s="73"/>
      <c r="M204" s="237"/>
      <c r="N204" s="48"/>
      <c r="O204" s="48"/>
      <c r="P204" s="48"/>
      <c r="Q204" s="48"/>
      <c r="R204" s="48"/>
      <c r="S204" s="48"/>
      <c r="T204" s="96"/>
      <c r="AT204" s="24" t="s">
        <v>171</v>
      </c>
      <c r="AU204" s="24" t="s">
        <v>90</v>
      </c>
    </row>
    <row r="205" s="11" customFormat="1">
      <c r="B205" s="238"/>
      <c r="C205" s="239"/>
      <c r="D205" s="235" t="s">
        <v>173</v>
      </c>
      <c r="E205" s="240" t="s">
        <v>37</v>
      </c>
      <c r="F205" s="241" t="s">
        <v>859</v>
      </c>
      <c r="G205" s="239"/>
      <c r="H205" s="242">
        <v>112.5</v>
      </c>
      <c r="I205" s="243"/>
      <c r="J205" s="239"/>
      <c r="K205" s="239"/>
      <c r="L205" s="244"/>
      <c r="M205" s="245"/>
      <c r="N205" s="246"/>
      <c r="O205" s="246"/>
      <c r="P205" s="246"/>
      <c r="Q205" s="246"/>
      <c r="R205" s="246"/>
      <c r="S205" s="246"/>
      <c r="T205" s="247"/>
      <c r="AT205" s="248" t="s">
        <v>173</v>
      </c>
      <c r="AU205" s="248" t="s">
        <v>90</v>
      </c>
      <c r="AV205" s="11" t="s">
        <v>90</v>
      </c>
      <c r="AW205" s="11" t="s">
        <v>43</v>
      </c>
      <c r="AX205" s="11" t="s">
        <v>88</v>
      </c>
      <c r="AY205" s="248" t="s">
        <v>162</v>
      </c>
    </row>
    <row r="206" s="1" customFormat="1" ht="16.5" customHeight="1">
      <c r="B206" s="47"/>
      <c r="C206" s="281" t="s">
        <v>361</v>
      </c>
      <c r="D206" s="281" t="s">
        <v>356</v>
      </c>
      <c r="E206" s="282" t="s">
        <v>867</v>
      </c>
      <c r="F206" s="283" t="s">
        <v>868</v>
      </c>
      <c r="G206" s="284" t="s">
        <v>436</v>
      </c>
      <c r="H206" s="285">
        <v>38.063000000000002</v>
      </c>
      <c r="I206" s="286"/>
      <c r="J206" s="287">
        <f>ROUND(I206*H206,2)</f>
        <v>0</v>
      </c>
      <c r="K206" s="283" t="s">
        <v>168</v>
      </c>
      <c r="L206" s="288"/>
      <c r="M206" s="289" t="s">
        <v>37</v>
      </c>
      <c r="N206" s="290" t="s">
        <v>51</v>
      </c>
      <c r="O206" s="48"/>
      <c r="P206" s="232">
        <f>O206*H206</f>
        <v>0</v>
      </c>
      <c r="Q206" s="232">
        <v>0.0041999999999999997</v>
      </c>
      <c r="R206" s="232">
        <f>Q206*H206</f>
        <v>0.1598646</v>
      </c>
      <c r="S206" s="232">
        <v>0</v>
      </c>
      <c r="T206" s="233">
        <f>S206*H206</f>
        <v>0</v>
      </c>
      <c r="AR206" s="24" t="s">
        <v>222</v>
      </c>
      <c r="AT206" s="24" t="s">
        <v>356</v>
      </c>
      <c r="AU206" s="24" t="s">
        <v>90</v>
      </c>
      <c r="AY206" s="24" t="s">
        <v>162</v>
      </c>
      <c r="BE206" s="234">
        <f>IF(N206="základní",J206,0)</f>
        <v>0</v>
      </c>
      <c r="BF206" s="234">
        <f>IF(N206="snížená",J206,0)</f>
        <v>0</v>
      </c>
      <c r="BG206" s="234">
        <f>IF(N206="zákl. přenesená",J206,0)</f>
        <v>0</v>
      </c>
      <c r="BH206" s="234">
        <f>IF(N206="sníž. přenesená",J206,0)</f>
        <v>0</v>
      </c>
      <c r="BI206" s="234">
        <f>IF(N206="nulová",J206,0)</f>
        <v>0</v>
      </c>
      <c r="BJ206" s="24" t="s">
        <v>88</v>
      </c>
      <c r="BK206" s="234">
        <f>ROUND(I206*H206,2)</f>
        <v>0</v>
      </c>
      <c r="BL206" s="24" t="s">
        <v>169</v>
      </c>
      <c r="BM206" s="24" t="s">
        <v>869</v>
      </c>
    </row>
    <row r="207" s="11" customFormat="1">
      <c r="B207" s="238"/>
      <c r="C207" s="239"/>
      <c r="D207" s="235" t="s">
        <v>173</v>
      </c>
      <c r="E207" s="240" t="s">
        <v>37</v>
      </c>
      <c r="F207" s="241" t="s">
        <v>870</v>
      </c>
      <c r="G207" s="239"/>
      <c r="H207" s="242">
        <v>37.5</v>
      </c>
      <c r="I207" s="243"/>
      <c r="J207" s="239"/>
      <c r="K207" s="239"/>
      <c r="L207" s="244"/>
      <c r="M207" s="245"/>
      <c r="N207" s="246"/>
      <c r="O207" s="246"/>
      <c r="P207" s="246"/>
      <c r="Q207" s="246"/>
      <c r="R207" s="246"/>
      <c r="S207" s="246"/>
      <c r="T207" s="247"/>
      <c r="AT207" s="248" t="s">
        <v>173</v>
      </c>
      <c r="AU207" s="248" t="s">
        <v>90</v>
      </c>
      <c r="AV207" s="11" t="s">
        <v>90</v>
      </c>
      <c r="AW207" s="11" t="s">
        <v>43</v>
      </c>
      <c r="AX207" s="11" t="s">
        <v>88</v>
      </c>
      <c r="AY207" s="248" t="s">
        <v>162</v>
      </c>
    </row>
    <row r="208" s="11" customFormat="1">
      <c r="B208" s="238"/>
      <c r="C208" s="239"/>
      <c r="D208" s="235" t="s">
        <v>173</v>
      </c>
      <c r="E208" s="239"/>
      <c r="F208" s="241" t="s">
        <v>871</v>
      </c>
      <c r="G208" s="239"/>
      <c r="H208" s="242">
        <v>38.063000000000002</v>
      </c>
      <c r="I208" s="243"/>
      <c r="J208" s="239"/>
      <c r="K208" s="239"/>
      <c r="L208" s="244"/>
      <c r="M208" s="245"/>
      <c r="N208" s="246"/>
      <c r="O208" s="246"/>
      <c r="P208" s="246"/>
      <c r="Q208" s="246"/>
      <c r="R208" s="246"/>
      <c r="S208" s="246"/>
      <c r="T208" s="247"/>
      <c r="AT208" s="248" t="s">
        <v>173</v>
      </c>
      <c r="AU208" s="248" t="s">
        <v>90</v>
      </c>
      <c r="AV208" s="11" t="s">
        <v>90</v>
      </c>
      <c r="AW208" s="11" t="s">
        <v>6</v>
      </c>
      <c r="AX208" s="11" t="s">
        <v>88</v>
      </c>
      <c r="AY208" s="248" t="s">
        <v>162</v>
      </c>
    </row>
    <row r="209" s="1" customFormat="1" ht="25.5" customHeight="1">
      <c r="B209" s="47"/>
      <c r="C209" s="223" t="s">
        <v>377</v>
      </c>
      <c r="D209" s="223" t="s">
        <v>164</v>
      </c>
      <c r="E209" s="224" t="s">
        <v>872</v>
      </c>
      <c r="F209" s="225" t="s">
        <v>873</v>
      </c>
      <c r="G209" s="226" t="s">
        <v>436</v>
      </c>
      <c r="H209" s="227">
        <v>27</v>
      </c>
      <c r="I209" s="228"/>
      <c r="J209" s="229">
        <f>ROUND(I209*H209,2)</f>
        <v>0</v>
      </c>
      <c r="K209" s="225" t="s">
        <v>168</v>
      </c>
      <c r="L209" s="73"/>
      <c r="M209" s="230" t="s">
        <v>37</v>
      </c>
      <c r="N209" s="231" t="s">
        <v>51</v>
      </c>
      <c r="O209" s="48"/>
      <c r="P209" s="232">
        <f>O209*H209</f>
        <v>0</v>
      </c>
      <c r="Q209" s="232">
        <v>0</v>
      </c>
      <c r="R209" s="232">
        <f>Q209*H209</f>
        <v>0</v>
      </c>
      <c r="S209" s="232">
        <v>0</v>
      </c>
      <c r="T209" s="233">
        <f>S209*H209</f>
        <v>0</v>
      </c>
      <c r="AR209" s="24" t="s">
        <v>169</v>
      </c>
      <c r="AT209" s="24" t="s">
        <v>164</v>
      </c>
      <c r="AU209" s="24" t="s">
        <v>90</v>
      </c>
      <c r="AY209" s="24" t="s">
        <v>162</v>
      </c>
      <c r="BE209" s="234">
        <f>IF(N209="základní",J209,0)</f>
        <v>0</v>
      </c>
      <c r="BF209" s="234">
        <f>IF(N209="snížená",J209,0)</f>
        <v>0</v>
      </c>
      <c r="BG209" s="234">
        <f>IF(N209="zákl. přenesená",J209,0)</f>
        <v>0</v>
      </c>
      <c r="BH209" s="234">
        <f>IF(N209="sníž. přenesená",J209,0)</f>
        <v>0</v>
      </c>
      <c r="BI209" s="234">
        <f>IF(N209="nulová",J209,0)</f>
        <v>0</v>
      </c>
      <c r="BJ209" s="24" t="s">
        <v>88</v>
      </c>
      <c r="BK209" s="234">
        <f>ROUND(I209*H209,2)</f>
        <v>0</v>
      </c>
      <c r="BL209" s="24" t="s">
        <v>169</v>
      </c>
      <c r="BM209" s="24" t="s">
        <v>874</v>
      </c>
    </row>
    <row r="210" s="1" customFormat="1">
      <c r="B210" s="47"/>
      <c r="C210" s="75"/>
      <c r="D210" s="235" t="s">
        <v>171</v>
      </c>
      <c r="E210" s="75"/>
      <c r="F210" s="236" t="s">
        <v>485</v>
      </c>
      <c r="G210" s="75"/>
      <c r="H210" s="75"/>
      <c r="I210" s="193"/>
      <c r="J210" s="75"/>
      <c r="K210" s="75"/>
      <c r="L210" s="73"/>
      <c r="M210" s="237"/>
      <c r="N210" s="48"/>
      <c r="O210" s="48"/>
      <c r="P210" s="48"/>
      <c r="Q210" s="48"/>
      <c r="R210" s="48"/>
      <c r="S210" s="48"/>
      <c r="T210" s="96"/>
      <c r="AT210" s="24" t="s">
        <v>171</v>
      </c>
      <c r="AU210" s="24" t="s">
        <v>90</v>
      </c>
    </row>
    <row r="211" s="11" customFormat="1">
      <c r="B211" s="238"/>
      <c r="C211" s="239"/>
      <c r="D211" s="235" t="s">
        <v>173</v>
      </c>
      <c r="E211" s="240" t="s">
        <v>37</v>
      </c>
      <c r="F211" s="241" t="s">
        <v>875</v>
      </c>
      <c r="G211" s="239"/>
      <c r="H211" s="242">
        <v>27</v>
      </c>
      <c r="I211" s="243"/>
      <c r="J211" s="239"/>
      <c r="K211" s="239"/>
      <c r="L211" s="244"/>
      <c r="M211" s="245"/>
      <c r="N211" s="246"/>
      <c r="O211" s="246"/>
      <c r="P211" s="246"/>
      <c r="Q211" s="246"/>
      <c r="R211" s="246"/>
      <c r="S211" s="246"/>
      <c r="T211" s="247"/>
      <c r="AT211" s="248" t="s">
        <v>173</v>
      </c>
      <c r="AU211" s="248" t="s">
        <v>90</v>
      </c>
      <c r="AV211" s="11" t="s">
        <v>90</v>
      </c>
      <c r="AW211" s="11" t="s">
        <v>43</v>
      </c>
      <c r="AX211" s="11" t="s">
        <v>88</v>
      </c>
      <c r="AY211" s="248" t="s">
        <v>162</v>
      </c>
    </row>
    <row r="212" s="1" customFormat="1" ht="16.5" customHeight="1">
      <c r="B212" s="47"/>
      <c r="C212" s="281" t="s">
        <v>382</v>
      </c>
      <c r="D212" s="281" t="s">
        <v>356</v>
      </c>
      <c r="E212" s="282" t="s">
        <v>876</v>
      </c>
      <c r="F212" s="283" t="s">
        <v>877</v>
      </c>
      <c r="G212" s="284" t="s">
        <v>436</v>
      </c>
      <c r="H212" s="285">
        <v>22.219999999999999</v>
      </c>
      <c r="I212" s="286"/>
      <c r="J212" s="287">
        <f>ROUND(I212*H212,2)</f>
        <v>0</v>
      </c>
      <c r="K212" s="283" t="s">
        <v>168</v>
      </c>
      <c r="L212" s="288"/>
      <c r="M212" s="289" t="s">
        <v>37</v>
      </c>
      <c r="N212" s="290" t="s">
        <v>51</v>
      </c>
      <c r="O212" s="48"/>
      <c r="P212" s="232">
        <f>O212*H212</f>
        <v>0</v>
      </c>
      <c r="Q212" s="232">
        <v>0.00040000000000000002</v>
      </c>
      <c r="R212" s="232">
        <f>Q212*H212</f>
        <v>0.0088880000000000001</v>
      </c>
      <c r="S212" s="232">
        <v>0</v>
      </c>
      <c r="T212" s="233">
        <f>S212*H212</f>
        <v>0</v>
      </c>
      <c r="AR212" s="24" t="s">
        <v>222</v>
      </c>
      <c r="AT212" s="24" t="s">
        <v>356</v>
      </c>
      <c r="AU212" s="24" t="s">
        <v>90</v>
      </c>
      <c r="AY212" s="24" t="s">
        <v>162</v>
      </c>
      <c r="BE212" s="234">
        <f>IF(N212="základní",J212,0)</f>
        <v>0</v>
      </c>
      <c r="BF212" s="234">
        <f>IF(N212="snížená",J212,0)</f>
        <v>0</v>
      </c>
      <c r="BG212" s="234">
        <f>IF(N212="zákl. přenesená",J212,0)</f>
        <v>0</v>
      </c>
      <c r="BH212" s="234">
        <f>IF(N212="sníž. přenesená",J212,0)</f>
        <v>0</v>
      </c>
      <c r="BI212" s="234">
        <f>IF(N212="nulová",J212,0)</f>
        <v>0</v>
      </c>
      <c r="BJ212" s="24" t="s">
        <v>88</v>
      </c>
      <c r="BK212" s="234">
        <f>ROUND(I212*H212,2)</f>
        <v>0</v>
      </c>
      <c r="BL212" s="24" t="s">
        <v>169</v>
      </c>
      <c r="BM212" s="24" t="s">
        <v>878</v>
      </c>
    </row>
    <row r="213" s="11" customFormat="1">
      <c r="B213" s="238"/>
      <c r="C213" s="239"/>
      <c r="D213" s="235" t="s">
        <v>173</v>
      </c>
      <c r="E213" s="240" t="s">
        <v>37</v>
      </c>
      <c r="F213" s="241" t="s">
        <v>317</v>
      </c>
      <c r="G213" s="239"/>
      <c r="H213" s="242">
        <v>22</v>
      </c>
      <c r="I213" s="243"/>
      <c r="J213" s="239"/>
      <c r="K213" s="239"/>
      <c r="L213" s="244"/>
      <c r="M213" s="245"/>
      <c r="N213" s="246"/>
      <c r="O213" s="246"/>
      <c r="P213" s="246"/>
      <c r="Q213" s="246"/>
      <c r="R213" s="246"/>
      <c r="S213" s="246"/>
      <c r="T213" s="247"/>
      <c r="AT213" s="248" t="s">
        <v>173</v>
      </c>
      <c r="AU213" s="248" t="s">
        <v>90</v>
      </c>
      <c r="AV213" s="11" t="s">
        <v>90</v>
      </c>
      <c r="AW213" s="11" t="s">
        <v>43</v>
      </c>
      <c r="AX213" s="11" t="s">
        <v>88</v>
      </c>
      <c r="AY213" s="248" t="s">
        <v>162</v>
      </c>
    </row>
    <row r="214" s="11" customFormat="1">
      <c r="B214" s="238"/>
      <c r="C214" s="239"/>
      <c r="D214" s="235" t="s">
        <v>173</v>
      </c>
      <c r="E214" s="239"/>
      <c r="F214" s="241" t="s">
        <v>879</v>
      </c>
      <c r="G214" s="239"/>
      <c r="H214" s="242">
        <v>22.219999999999999</v>
      </c>
      <c r="I214" s="243"/>
      <c r="J214" s="239"/>
      <c r="K214" s="239"/>
      <c r="L214" s="244"/>
      <c r="M214" s="245"/>
      <c r="N214" s="246"/>
      <c r="O214" s="246"/>
      <c r="P214" s="246"/>
      <c r="Q214" s="246"/>
      <c r="R214" s="246"/>
      <c r="S214" s="246"/>
      <c r="T214" s="247"/>
      <c r="AT214" s="248" t="s">
        <v>173</v>
      </c>
      <c r="AU214" s="248" t="s">
        <v>90</v>
      </c>
      <c r="AV214" s="11" t="s">
        <v>90</v>
      </c>
      <c r="AW214" s="11" t="s">
        <v>6</v>
      </c>
      <c r="AX214" s="11" t="s">
        <v>88</v>
      </c>
      <c r="AY214" s="248" t="s">
        <v>162</v>
      </c>
    </row>
    <row r="215" s="1" customFormat="1" ht="16.5" customHeight="1">
      <c r="B215" s="47"/>
      <c r="C215" s="281" t="s">
        <v>389</v>
      </c>
      <c r="D215" s="281" t="s">
        <v>356</v>
      </c>
      <c r="E215" s="282" t="s">
        <v>880</v>
      </c>
      <c r="F215" s="283" t="s">
        <v>881</v>
      </c>
      <c r="G215" s="284" t="s">
        <v>436</v>
      </c>
      <c r="H215" s="285">
        <v>5.0499999999999998</v>
      </c>
      <c r="I215" s="286"/>
      <c r="J215" s="287">
        <f>ROUND(I215*H215,2)</f>
        <v>0</v>
      </c>
      <c r="K215" s="283" t="s">
        <v>168</v>
      </c>
      <c r="L215" s="288"/>
      <c r="M215" s="289" t="s">
        <v>37</v>
      </c>
      <c r="N215" s="290" t="s">
        <v>51</v>
      </c>
      <c r="O215" s="48"/>
      <c r="P215" s="232">
        <f>O215*H215</f>
        <v>0</v>
      </c>
      <c r="Q215" s="232">
        <v>0.00040000000000000002</v>
      </c>
      <c r="R215" s="232">
        <f>Q215*H215</f>
        <v>0.0020200000000000001</v>
      </c>
      <c r="S215" s="232">
        <v>0</v>
      </c>
      <c r="T215" s="233">
        <f>S215*H215</f>
        <v>0</v>
      </c>
      <c r="AR215" s="24" t="s">
        <v>222</v>
      </c>
      <c r="AT215" s="24" t="s">
        <v>356</v>
      </c>
      <c r="AU215" s="24" t="s">
        <v>90</v>
      </c>
      <c r="AY215" s="24" t="s">
        <v>162</v>
      </c>
      <c r="BE215" s="234">
        <f>IF(N215="základní",J215,0)</f>
        <v>0</v>
      </c>
      <c r="BF215" s="234">
        <f>IF(N215="snížená",J215,0)</f>
        <v>0</v>
      </c>
      <c r="BG215" s="234">
        <f>IF(N215="zákl. přenesená",J215,0)</f>
        <v>0</v>
      </c>
      <c r="BH215" s="234">
        <f>IF(N215="sníž. přenesená",J215,0)</f>
        <v>0</v>
      </c>
      <c r="BI215" s="234">
        <f>IF(N215="nulová",J215,0)</f>
        <v>0</v>
      </c>
      <c r="BJ215" s="24" t="s">
        <v>88</v>
      </c>
      <c r="BK215" s="234">
        <f>ROUND(I215*H215,2)</f>
        <v>0</v>
      </c>
      <c r="BL215" s="24" t="s">
        <v>169</v>
      </c>
      <c r="BM215" s="24" t="s">
        <v>882</v>
      </c>
    </row>
    <row r="216" s="11" customFormat="1">
      <c r="B216" s="238"/>
      <c r="C216" s="239"/>
      <c r="D216" s="235" t="s">
        <v>173</v>
      </c>
      <c r="E216" s="240" t="s">
        <v>37</v>
      </c>
      <c r="F216" s="241" t="s">
        <v>115</v>
      </c>
      <c r="G216" s="239"/>
      <c r="H216" s="242">
        <v>5</v>
      </c>
      <c r="I216" s="243"/>
      <c r="J216" s="239"/>
      <c r="K216" s="239"/>
      <c r="L216" s="244"/>
      <c r="M216" s="245"/>
      <c r="N216" s="246"/>
      <c r="O216" s="246"/>
      <c r="P216" s="246"/>
      <c r="Q216" s="246"/>
      <c r="R216" s="246"/>
      <c r="S216" s="246"/>
      <c r="T216" s="247"/>
      <c r="AT216" s="248" t="s">
        <v>173</v>
      </c>
      <c r="AU216" s="248" t="s">
        <v>90</v>
      </c>
      <c r="AV216" s="11" t="s">
        <v>90</v>
      </c>
      <c r="AW216" s="11" t="s">
        <v>43</v>
      </c>
      <c r="AX216" s="11" t="s">
        <v>88</v>
      </c>
      <c r="AY216" s="248" t="s">
        <v>162</v>
      </c>
    </row>
    <row r="217" s="11" customFormat="1">
      <c r="B217" s="238"/>
      <c r="C217" s="239"/>
      <c r="D217" s="235" t="s">
        <v>173</v>
      </c>
      <c r="E217" s="239"/>
      <c r="F217" s="241" t="s">
        <v>518</v>
      </c>
      <c r="G217" s="239"/>
      <c r="H217" s="242">
        <v>5.0499999999999998</v>
      </c>
      <c r="I217" s="243"/>
      <c r="J217" s="239"/>
      <c r="K217" s="239"/>
      <c r="L217" s="244"/>
      <c r="M217" s="245"/>
      <c r="N217" s="246"/>
      <c r="O217" s="246"/>
      <c r="P217" s="246"/>
      <c r="Q217" s="246"/>
      <c r="R217" s="246"/>
      <c r="S217" s="246"/>
      <c r="T217" s="247"/>
      <c r="AT217" s="248" t="s">
        <v>173</v>
      </c>
      <c r="AU217" s="248" t="s">
        <v>90</v>
      </c>
      <c r="AV217" s="11" t="s">
        <v>90</v>
      </c>
      <c r="AW217" s="11" t="s">
        <v>6</v>
      </c>
      <c r="AX217" s="11" t="s">
        <v>88</v>
      </c>
      <c r="AY217" s="248" t="s">
        <v>162</v>
      </c>
    </row>
    <row r="218" s="1" customFormat="1" ht="25.5" customHeight="1">
      <c r="B218" s="47"/>
      <c r="C218" s="223" t="s">
        <v>395</v>
      </c>
      <c r="D218" s="223" t="s">
        <v>164</v>
      </c>
      <c r="E218" s="224" t="s">
        <v>883</v>
      </c>
      <c r="F218" s="225" t="s">
        <v>884</v>
      </c>
      <c r="G218" s="226" t="s">
        <v>436</v>
      </c>
      <c r="H218" s="227">
        <v>5</v>
      </c>
      <c r="I218" s="228"/>
      <c r="J218" s="229">
        <f>ROUND(I218*H218,2)</f>
        <v>0</v>
      </c>
      <c r="K218" s="225" t="s">
        <v>168</v>
      </c>
      <c r="L218" s="73"/>
      <c r="M218" s="230" t="s">
        <v>37</v>
      </c>
      <c r="N218" s="231" t="s">
        <v>51</v>
      </c>
      <c r="O218" s="48"/>
      <c r="P218" s="232">
        <f>O218*H218</f>
        <v>0</v>
      </c>
      <c r="Q218" s="232">
        <v>0</v>
      </c>
      <c r="R218" s="232">
        <f>Q218*H218</f>
        <v>0</v>
      </c>
      <c r="S218" s="232">
        <v>0</v>
      </c>
      <c r="T218" s="233">
        <f>S218*H218</f>
        <v>0</v>
      </c>
      <c r="AR218" s="24" t="s">
        <v>169</v>
      </c>
      <c r="AT218" s="24" t="s">
        <v>164</v>
      </c>
      <c r="AU218" s="24" t="s">
        <v>90</v>
      </c>
      <c r="AY218" s="24" t="s">
        <v>162</v>
      </c>
      <c r="BE218" s="234">
        <f>IF(N218="základní",J218,0)</f>
        <v>0</v>
      </c>
      <c r="BF218" s="234">
        <f>IF(N218="snížená",J218,0)</f>
        <v>0</v>
      </c>
      <c r="BG218" s="234">
        <f>IF(N218="zákl. přenesená",J218,0)</f>
        <v>0</v>
      </c>
      <c r="BH218" s="234">
        <f>IF(N218="sníž. přenesená",J218,0)</f>
        <v>0</v>
      </c>
      <c r="BI218" s="234">
        <f>IF(N218="nulová",J218,0)</f>
        <v>0</v>
      </c>
      <c r="BJ218" s="24" t="s">
        <v>88</v>
      </c>
      <c r="BK218" s="234">
        <f>ROUND(I218*H218,2)</f>
        <v>0</v>
      </c>
      <c r="BL218" s="24" t="s">
        <v>169</v>
      </c>
      <c r="BM218" s="24" t="s">
        <v>885</v>
      </c>
    </row>
    <row r="219" s="1" customFormat="1">
      <c r="B219" s="47"/>
      <c r="C219" s="75"/>
      <c r="D219" s="235" t="s">
        <v>171</v>
      </c>
      <c r="E219" s="75"/>
      <c r="F219" s="236" t="s">
        <v>485</v>
      </c>
      <c r="G219" s="75"/>
      <c r="H219" s="75"/>
      <c r="I219" s="193"/>
      <c r="J219" s="75"/>
      <c r="K219" s="75"/>
      <c r="L219" s="73"/>
      <c r="M219" s="237"/>
      <c r="N219" s="48"/>
      <c r="O219" s="48"/>
      <c r="P219" s="48"/>
      <c r="Q219" s="48"/>
      <c r="R219" s="48"/>
      <c r="S219" s="48"/>
      <c r="T219" s="96"/>
      <c r="AT219" s="24" t="s">
        <v>171</v>
      </c>
      <c r="AU219" s="24" t="s">
        <v>90</v>
      </c>
    </row>
    <row r="220" s="11" customFormat="1">
      <c r="B220" s="238"/>
      <c r="C220" s="239"/>
      <c r="D220" s="235" t="s">
        <v>173</v>
      </c>
      <c r="E220" s="240" t="s">
        <v>37</v>
      </c>
      <c r="F220" s="241" t="s">
        <v>115</v>
      </c>
      <c r="G220" s="239"/>
      <c r="H220" s="242">
        <v>5</v>
      </c>
      <c r="I220" s="243"/>
      <c r="J220" s="239"/>
      <c r="K220" s="239"/>
      <c r="L220" s="244"/>
      <c r="M220" s="245"/>
      <c r="N220" s="246"/>
      <c r="O220" s="246"/>
      <c r="P220" s="246"/>
      <c r="Q220" s="246"/>
      <c r="R220" s="246"/>
      <c r="S220" s="246"/>
      <c r="T220" s="247"/>
      <c r="AT220" s="248" t="s">
        <v>173</v>
      </c>
      <c r="AU220" s="248" t="s">
        <v>90</v>
      </c>
      <c r="AV220" s="11" t="s">
        <v>90</v>
      </c>
      <c r="AW220" s="11" t="s">
        <v>43</v>
      </c>
      <c r="AX220" s="11" t="s">
        <v>88</v>
      </c>
      <c r="AY220" s="248" t="s">
        <v>162</v>
      </c>
    </row>
    <row r="221" s="1" customFormat="1" ht="16.5" customHeight="1">
      <c r="B221" s="47"/>
      <c r="C221" s="281" t="s">
        <v>405</v>
      </c>
      <c r="D221" s="281" t="s">
        <v>356</v>
      </c>
      <c r="E221" s="282" t="s">
        <v>886</v>
      </c>
      <c r="F221" s="283" t="s">
        <v>887</v>
      </c>
      <c r="G221" s="284" t="s">
        <v>436</v>
      </c>
      <c r="H221" s="285">
        <v>5.0499999999999998</v>
      </c>
      <c r="I221" s="286"/>
      <c r="J221" s="287">
        <f>ROUND(I221*H221,2)</f>
        <v>0</v>
      </c>
      <c r="K221" s="283" t="s">
        <v>168</v>
      </c>
      <c r="L221" s="288"/>
      <c r="M221" s="289" t="s">
        <v>37</v>
      </c>
      <c r="N221" s="290" t="s">
        <v>51</v>
      </c>
      <c r="O221" s="48"/>
      <c r="P221" s="232">
        <f>O221*H221</f>
        <v>0</v>
      </c>
      <c r="Q221" s="232">
        <v>0.00080000000000000004</v>
      </c>
      <c r="R221" s="232">
        <f>Q221*H221</f>
        <v>0.0040400000000000002</v>
      </c>
      <c r="S221" s="232">
        <v>0</v>
      </c>
      <c r="T221" s="233">
        <f>S221*H221</f>
        <v>0</v>
      </c>
      <c r="AR221" s="24" t="s">
        <v>222</v>
      </c>
      <c r="AT221" s="24" t="s">
        <v>356</v>
      </c>
      <c r="AU221" s="24" t="s">
        <v>90</v>
      </c>
      <c r="AY221" s="24" t="s">
        <v>162</v>
      </c>
      <c r="BE221" s="234">
        <f>IF(N221="základní",J221,0)</f>
        <v>0</v>
      </c>
      <c r="BF221" s="234">
        <f>IF(N221="snížená",J221,0)</f>
        <v>0</v>
      </c>
      <c r="BG221" s="234">
        <f>IF(N221="zákl. přenesená",J221,0)</f>
        <v>0</v>
      </c>
      <c r="BH221" s="234">
        <f>IF(N221="sníž. přenesená",J221,0)</f>
        <v>0</v>
      </c>
      <c r="BI221" s="234">
        <f>IF(N221="nulová",J221,0)</f>
        <v>0</v>
      </c>
      <c r="BJ221" s="24" t="s">
        <v>88</v>
      </c>
      <c r="BK221" s="234">
        <f>ROUND(I221*H221,2)</f>
        <v>0</v>
      </c>
      <c r="BL221" s="24" t="s">
        <v>169</v>
      </c>
      <c r="BM221" s="24" t="s">
        <v>888</v>
      </c>
    </row>
    <row r="222" s="11" customFormat="1">
      <c r="B222" s="238"/>
      <c r="C222" s="239"/>
      <c r="D222" s="235" t="s">
        <v>173</v>
      </c>
      <c r="E222" s="239"/>
      <c r="F222" s="241" t="s">
        <v>518</v>
      </c>
      <c r="G222" s="239"/>
      <c r="H222" s="242">
        <v>5.0499999999999998</v>
      </c>
      <c r="I222" s="243"/>
      <c r="J222" s="239"/>
      <c r="K222" s="239"/>
      <c r="L222" s="244"/>
      <c r="M222" s="245"/>
      <c r="N222" s="246"/>
      <c r="O222" s="246"/>
      <c r="P222" s="246"/>
      <c r="Q222" s="246"/>
      <c r="R222" s="246"/>
      <c r="S222" s="246"/>
      <c r="T222" s="247"/>
      <c r="AT222" s="248" t="s">
        <v>173</v>
      </c>
      <c r="AU222" s="248" t="s">
        <v>90</v>
      </c>
      <c r="AV222" s="11" t="s">
        <v>90</v>
      </c>
      <c r="AW222" s="11" t="s">
        <v>6</v>
      </c>
      <c r="AX222" s="11" t="s">
        <v>88</v>
      </c>
      <c r="AY222" s="248" t="s">
        <v>162</v>
      </c>
    </row>
    <row r="223" s="1" customFormat="1" ht="25.5" customHeight="1">
      <c r="B223" s="47"/>
      <c r="C223" s="223" t="s">
        <v>411</v>
      </c>
      <c r="D223" s="223" t="s">
        <v>164</v>
      </c>
      <c r="E223" s="224" t="s">
        <v>889</v>
      </c>
      <c r="F223" s="225" t="s">
        <v>890</v>
      </c>
      <c r="G223" s="226" t="s">
        <v>436</v>
      </c>
      <c r="H223" s="227">
        <v>22</v>
      </c>
      <c r="I223" s="228"/>
      <c r="J223" s="229">
        <f>ROUND(I223*H223,2)</f>
        <v>0</v>
      </c>
      <c r="K223" s="225" t="s">
        <v>168</v>
      </c>
      <c r="L223" s="73"/>
      <c r="M223" s="230" t="s">
        <v>37</v>
      </c>
      <c r="N223" s="231" t="s">
        <v>51</v>
      </c>
      <c r="O223" s="48"/>
      <c r="P223" s="232">
        <f>O223*H223</f>
        <v>0</v>
      </c>
      <c r="Q223" s="232">
        <v>0</v>
      </c>
      <c r="R223" s="232">
        <f>Q223*H223</f>
        <v>0</v>
      </c>
      <c r="S223" s="232">
        <v>0</v>
      </c>
      <c r="T223" s="233">
        <f>S223*H223</f>
        <v>0</v>
      </c>
      <c r="AR223" s="24" t="s">
        <v>169</v>
      </c>
      <c r="AT223" s="24" t="s">
        <v>164</v>
      </c>
      <c r="AU223" s="24" t="s">
        <v>90</v>
      </c>
      <c r="AY223" s="24" t="s">
        <v>162</v>
      </c>
      <c r="BE223" s="234">
        <f>IF(N223="základní",J223,0)</f>
        <v>0</v>
      </c>
      <c r="BF223" s="234">
        <f>IF(N223="snížená",J223,0)</f>
        <v>0</v>
      </c>
      <c r="BG223" s="234">
        <f>IF(N223="zákl. přenesená",J223,0)</f>
        <v>0</v>
      </c>
      <c r="BH223" s="234">
        <f>IF(N223="sníž. přenesená",J223,0)</f>
        <v>0</v>
      </c>
      <c r="BI223" s="234">
        <f>IF(N223="nulová",J223,0)</f>
        <v>0</v>
      </c>
      <c r="BJ223" s="24" t="s">
        <v>88</v>
      </c>
      <c r="BK223" s="234">
        <f>ROUND(I223*H223,2)</f>
        <v>0</v>
      </c>
      <c r="BL223" s="24" t="s">
        <v>169</v>
      </c>
      <c r="BM223" s="24" t="s">
        <v>891</v>
      </c>
    </row>
    <row r="224" s="1" customFormat="1">
      <c r="B224" s="47"/>
      <c r="C224" s="75"/>
      <c r="D224" s="235" t="s">
        <v>171</v>
      </c>
      <c r="E224" s="75"/>
      <c r="F224" s="236" t="s">
        <v>485</v>
      </c>
      <c r="G224" s="75"/>
      <c r="H224" s="75"/>
      <c r="I224" s="193"/>
      <c r="J224" s="75"/>
      <c r="K224" s="75"/>
      <c r="L224" s="73"/>
      <c r="M224" s="237"/>
      <c r="N224" s="48"/>
      <c r="O224" s="48"/>
      <c r="P224" s="48"/>
      <c r="Q224" s="48"/>
      <c r="R224" s="48"/>
      <c r="S224" s="48"/>
      <c r="T224" s="96"/>
      <c r="AT224" s="24" t="s">
        <v>171</v>
      </c>
      <c r="AU224" s="24" t="s">
        <v>90</v>
      </c>
    </row>
    <row r="225" s="11" customFormat="1">
      <c r="B225" s="238"/>
      <c r="C225" s="239"/>
      <c r="D225" s="235" t="s">
        <v>173</v>
      </c>
      <c r="E225" s="240" t="s">
        <v>37</v>
      </c>
      <c r="F225" s="241" t="s">
        <v>317</v>
      </c>
      <c r="G225" s="239"/>
      <c r="H225" s="242">
        <v>22</v>
      </c>
      <c r="I225" s="243"/>
      <c r="J225" s="239"/>
      <c r="K225" s="239"/>
      <c r="L225" s="244"/>
      <c r="M225" s="245"/>
      <c r="N225" s="246"/>
      <c r="O225" s="246"/>
      <c r="P225" s="246"/>
      <c r="Q225" s="246"/>
      <c r="R225" s="246"/>
      <c r="S225" s="246"/>
      <c r="T225" s="247"/>
      <c r="AT225" s="248" t="s">
        <v>173</v>
      </c>
      <c r="AU225" s="248" t="s">
        <v>90</v>
      </c>
      <c r="AV225" s="11" t="s">
        <v>90</v>
      </c>
      <c r="AW225" s="11" t="s">
        <v>43</v>
      </c>
      <c r="AX225" s="11" t="s">
        <v>88</v>
      </c>
      <c r="AY225" s="248" t="s">
        <v>162</v>
      </c>
    </row>
    <row r="226" s="1" customFormat="1" ht="16.5" customHeight="1">
      <c r="B226" s="47"/>
      <c r="C226" s="281" t="s">
        <v>416</v>
      </c>
      <c r="D226" s="281" t="s">
        <v>356</v>
      </c>
      <c r="E226" s="282" t="s">
        <v>892</v>
      </c>
      <c r="F226" s="283" t="s">
        <v>893</v>
      </c>
      <c r="G226" s="284" t="s">
        <v>436</v>
      </c>
      <c r="H226" s="285">
        <v>22.219999999999999</v>
      </c>
      <c r="I226" s="286"/>
      <c r="J226" s="287">
        <f>ROUND(I226*H226,2)</f>
        <v>0</v>
      </c>
      <c r="K226" s="283" t="s">
        <v>168</v>
      </c>
      <c r="L226" s="288"/>
      <c r="M226" s="289" t="s">
        <v>37</v>
      </c>
      <c r="N226" s="290" t="s">
        <v>51</v>
      </c>
      <c r="O226" s="48"/>
      <c r="P226" s="232">
        <f>O226*H226</f>
        <v>0</v>
      </c>
      <c r="Q226" s="232">
        <v>0.00050000000000000001</v>
      </c>
      <c r="R226" s="232">
        <f>Q226*H226</f>
        <v>0.01111</v>
      </c>
      <c r="S226" s="232">
        <v>0</v>
      </c>
      <c r="T226" s="233">
        <f>S226*H226</f>
        <v>0</v>
      </c>
      <c r="AR226" s="24" t="s">
        <v>222</v>
      </c>
      <c r="AT226" s="24" t="s">
        <v>356</v>
      </c>
      <c r="AU226" s="24" t="s">
        <v>90</v>
      </c>
      <c r="AY226" s="24" t="s">
        <v>162</v>
      </c>
      <c r="BE226" s="234">
        <f>IF(N226="základní",J226,0)</f>
        <v>0</v>
      </c>
      <c r="BF226" s="234">
        <f>IF(N226="snížená",J226,0)</f>
        <v>0</v>
      </c>
      <c r="BG226" s="234">
        <f>IF(N226="zákl. přenesená",J226,0)</f>
        <v>0</v>
      </c>
      <c r="BH226" s="234">
        <f>IF(N226="sníž. přenesená",J226,0)</f>
        <v>0</v>
      </c>
      <c r="BI226" s="234">
        <f>IF(N226="nulová",J226,0)</f>
        <v>0</v>
      </c>
      <c r="BJ226" s="24" t="s">
        <v>88</v>
      </c>
      <c r="BK226" s="234">
        <f>ROUND(I226*H226,2)</f>
        <v>0</v>
      </c>
      <c r="BL226" s="24" t="s">
        <v>169</v>
      </c>
      <c r="BM226" s="24" t="s">
        <v>894</v>
      </c>
    </row>
    <row r="227" s="11" customFormat="1">
      <c r="B227" s="238"/>
      <c r="C227" s="239"/>
      <c r="D227" s="235" t="s">
        <v>173</v>
      </c>
      <c r="E227" s="239"/>
      <c r="F227" s="241" t="s">
        <v>879</v>
      </c>
      <c r="G227" s="239"/>
      <c r="H227" s="242">
        <v>22.219999999999999</v>
      </c>
      <c r="I227" s="243"/>
      <c r="J227" s="239"/>
      <c r="K227" s="239"/>
      <c r="L227" s="244"/>
      <c r="M227" s="245"/>
      <c r="N227" s="246"/>
      <c r="O227" s="246"/>
      <c r="P227" s="246"/>
      <c r="Q227" s="246"/>
      <c r="R227" s="246"/>
      <c r="S227" s="246"/>
      <c r="T227" s="247"/>
      <c r="AT227" s="248" t="s">
        <v>173</v>
      </c>
      <c r="AU227" s="248" t="s">
        <v>90</v>
      </c>
      <c r="AV227" s="11" t="s">
        <v>90</v>
      </c>
      <c r="AW227" s="11" t="s">
        <v>6</v>
      </c>
      <c r="AX227" s="11" t="s">
        <v>88</v>
      </c>
      <c r="AY227" s="248" t="s">
        <v>162</v>
      </c>
    </row>
    <row r="228" s="1" customFormat="1" ht="25.5" customHeight="1">
      <c r="B228" s="47"/>
      <c r="C228" s="223" t="s">
        <v>422</v>
      </c>
      <c r="D228" s="223" t="s">
        <v>164</v>
      </c>
      <c r="E228" s="224" t="s">
        <v>771</v>
      </c>
      <c r="F228" s="225" t="s">
        <v>772</v>
      </c>
      <c r="G228" s="226" t="s">
        <v>436</v>
      </c>
      <c r="H228" s="227">
        <v>22</v>
      </c>
      <c r="I228" s="228"/>
      <c r="J228" s="229">
        <f>ROUND(I228*H228,2)</f>
        <v>0</v>
      </c>
      <c r="K228" s="225" t="s">
        <v>168</v>
      </c>
      <c r="L228" s="73"/>
      <c r="M228" s="230" t="s">
        <v>37</v>
      </c>
      <c r="N228" s="231" t="s">
        <v>51</v>
      </c>
      <c r="O228" s="48"/>
      <c r="P228" s="232">
        <f>O228*H228</f>
        <v>0</v>
      </c>
      <c r="Q228" s="232">
        <v>1.0000000000000001E-05</v>
      </c>
      <c r="R228" s="232">
        <f>Q228*H228</f>
        <v>0.00022000000000000001</v>
      </c>
      <c r="S228" s="232">
        <v>0</v>
      </c>
      <c r="T228" s="233">
        <f>S228*H228</f>
        <v>0</v>
      </c>
      <c r="AR228" s="24" t="s">
        <v>169</v>
      </c>
      <c r="AT228" s="24" t="s">
        <v>164</v>
      </c>
      <c r="AU228" s="24" t="s">
        <v>90</v>
      </c>
      <c r="AY228" s="24" t="s">
        <v>162</v>
      </c>
      <c r="BE228" s="234">
        <f>IF(N228="základní",J228,0)</f>
        <v>0</v>
      </c>
      <c r="BF228" s="234">
        <f>IF(N228="snížená",J228,0)</f>
        <v>0</v>
      </c>
      <c r="BG228" s="234">
        <f>IF(N228="zákl. přenesená",J228,0)</f>
        <v>0</v>
      </c>
      <c r="BH228" s="234">
        <f>IF(N228="sníž. přenesená",J228,0)</f>
        <v>0</v>
      </c>
      <c r="BI228" s="234">
        <f>IF(N228="nulová",J228,0)</f>
        <v>0</v>
      </c>
      <c r="BJ228" s="24" t="s">
        <v>88</v>
      </c>
      <c r="BK228" s="234">
        <f>ROUND(I228*H228,2)</f>
        <v>0</v>
      </c>
      <c r="BL228" s="24" t="s">
        <v>169</v>
      </c>
      <c r="BM228" s="24" t="s">
        <v>895</v>
      </c>
    </row>
    <row r="229" s="1" customFormat="1">
      <c r="B229" s="47"/>
      <c r="C229" s="75"/>
      <c r="D229" s="235" t="s">
        <v>171</v>
      </c>
      <c r="E229" s="75"/>
      <c r="F229" s="236" t="s">
        <v>774</v>
      </c>
      <c r="G229" s="75"/>
      <c r="H229" s="75"/>
      <c r="I229" s="193"/>
      <c r="J229" s="75"/>
      <c r="K229" s="75"/>
      <c r="L229" s="73"/>
      <c r="M229" s="237"/>
      <c r="N229" s="48"/>
      <c r="O229" s="48"/>
      <c r="P229" s="48"/>
      <c r="Q229" s="48"/>
      <c r="R229" s="48"/>
      <c r="S229" s="48"/>
      <c r="T229" s="96"/>
      <c r="AT229" s="24" t="s">
        <v>171</v>
      </c>
      <c r="AU229" s="24" t="s">
        <v>90</v>
      </c>
    </row>
    <row r="230" s="11" customFormat="1">
      <c r="B230" s="238"/>
      <c r="C230" s="239"/>
      <c r="D230" s="235" t="s">
        <v>173</v>
      </c>
      <c r="E230" s="240" t="s">
        <v>37</v>
      </c>
      <c r="F230" s="241" t="s">
        <v>317</v>
      </c>
      <c r="G230" s="239"/>
      <c r="H230" s="242">
        <v>22</v>
      </c>
      <c r="I230" s="243"/>
      <c r="J230" s="239"/>
      <c r="K230" s="239"/>
      <c r="L230" s="244"/>
      <c r="M230" s="245"/>
      <c r="N230" s="246"/>
      <c r="O230" s="246"/>
      <c r="P230" s="246"/>
      <c r="Q230" s="246"/>
      <c r="R230" s="246"/>
      <c r="S230" s="246"/>
      <c r="T230" s="247"/>
      <c r="AT230" s="248" t="s">
        <v>173</v>
      </c>
      <c r="AU230" s="248" t="s">
        <v>90</v>
      </c>
      <c r="AV230" s="11" t="s">
        <v>90</v>
      </c>
      <c r="AW230" s="11" t="s">
        <v>43</v>
      </c>
      <c r="AX230" s="11" t="s">
        <v>88</v>
      </c>
      <c r="AY230" s="248" t="s">
        <v>162</v>
      </c>
    </row>
    <row r="231" s="1" customFormat="1" ht="16.5" customHeight="1">
      <c r="B231" s="47"/>
      <c r="C231" s="223" t="s">
        <v>433</v>
      </c>
      <c r="D231" s="223" t="s">
        <v>164</v>
      </c>
      <c r="E231" s="224" t="s">
        <v>775</v>
      </c>
      <c r="F231" s="225" t="s">
        <v>776</v>
      </c>
      <c r="G231" s="226" t="s">
        <v>494</v>
      </c>
      <c r="H231" s="227">
        <v>22</v>
      </c>
      <c r="I231" s="228"/>
      <c r="J231" s="229">
        <f>ROUND(I231*H231,2)</f>
        <v>0</v>
      </c>
      <c r="K231" s="225" t="s">
        <v>168</v>
      </c>
      <c r="L231" s="73"/>
      <c r="M231" s="230" t="s">
        <v>37</v>
      </c>
      <c r="N231" s="231" t="s">
        <v>51</v>
      </c>
      <c r="O231" s="48"/>
      <c r="P231" s="232">
        <f>O231*H231</f>
        <v>0</v>
      </c>
      <c r="Q231" s="232">
        <v>0.00018000000000000001</v>
      </c>
      <c r="R231" s="232">
        <f>Q231*H231</f>
        <v>0.00396</v>
      </c>
      <c r="S231" s="232">
        <v>0</v>
      </c>
      <c r="T231" s="233">
        <f>S231*H231</f>
        <v>0</v>
      </c>
      <c r="AR231" s="24" t="s">
        <v>169</v>
      </c>
      <c r="AT231" s="24" t="s">
        <v>164</v>
      </c>
      <c r="AU231" s="24" t="s">
        <v>90</v>
      </c>
      <c r="AY231" s="24" t="s">
        <v>162</v>
      </c>
      <c r="BE231" s="234">
        <f>IF(N231="základní",J231,0)</f>
        <v>0</v>
      </c>
      <c r="BF231" s="234">
        <f>IF(N231="snížená",J231,0)</f>
        <v>0</v>
      </c>
      <c r="BG231" s="234">
        <f>IF(N231="zákl. přenesená",J231,0)</f>
        <v>0</v>
      </c>
      <c r="BH231" s="234">
        <f>IF(N231="sníž. přenesená",J231,0)</f>
        <v>0</v>
      </c>
      <c r="BI231" s="234">
        <f>IF(N231="nulová",J231,0)</f>
        <v>0</v>
      </c>
      <c r="BJ231" s="24" t="s">
        <v>88</v>
      </c>
      <c r="BK231" s="234">
        <f>ROUND(I231*H231,2)</f>
        <v>0</v>
      </c>
      <c r="BL231" s="24" t="s">
        <v>169</v>
      </c>
      <c r="BM231" s="24" t="s">
        <v>896</v>
      </c>
    </row>
    <row r="232" s="1" customFormat="1">
      <c r="B232" s="47"/>
      <c r="C232" s="75"/>
      <c r="D232" s="235" t="s">
        <v>171</v>
      </c>
      <c r="E232" s="75"/>
      <c r="F232" s="236" t="s">
        <v>496</v>
      </c>
      <c r="G232" s="75"/>
      <c r="H232" s="75"/>
      <c r="I232" s="193"/>
      <c r="J232" s="75"/>
      <c r="K232" s="75"/>
      <c r="L232" s="73"/>
      <c r="M232" s="237"/>
      <c r="N232" s="48"/>
      <c r="O232" s="48"/>
      <c r="P232" s="48"/>
      <c r="Q232" s="48"/>
      <c r="R232" s="48"/>
      <c r="S232" s="48"/>
      <c r="T232" s="96"/>
      <c r="AT232" s="24" t="s">
        <v>171</v>
      </c>
      <c r="AU232" s="24" t="s">
        <v>90</v>
      </c>
    </row>
    <row r="233" s="11" customFormat="1">
      <c r="B233" s="238"/>
      <c r="C233" s="239"/>
      <c r="D233" s="235" t="s">
        <v>173</v>
      </c>
      <c r="E233" s="240" t="s">
        <v>37</v>
      </c>
      <c r="F233" s="241" t="s">
        <v>317</v>
      </c>
      <c r="G233" s="239"/>
      <c r="H233" s="242">
        <v>22</v>
      </c>
      <c r="I233" s="243"/>
      <c r="J233" s="239"/>
      <c r="K233" s="239"/>
      <c r="L233" s="244"/>
      <c r="M233" s="245"/>
      <c r="N233" s="246"/>
      <c r="O233" s="246"/>
      <c r="P233" s="246"/>
      <c r="Q233" s="246"/>
      <c r="R233" s="246"/>
      <c r="S233" s="246"/>
      <c r="T233" s="247"/>
      <c r="AT233" s="248" t="s">
        <v>173</v>
      </c>
      <c r="AU233" s="248" t="s">
        <v>90</v>
      </c>
      <c r="AV233" s="11" t="s">
        <v>90</v>
      </c>
      <c r="AW233" s="11" t="s">
        <v>43</v>
      </c>
      <c r="AX233" s="11" t="s">
        <v>88</v>
      </c>
      <c r="AY233" s="248" t="s">
        <v>162</v>
      </c>
    </row>
    <row r="234" s="1" customFormat="1" ht="16.5" customHeight="1">
      <c r="B234" s="47"/>
      <c r="C234" s="223" t="s">
        <v>439</v>
      </c>
      <c r="D234" s="223" t="s">
        <v>164</v>
      </c>
      <c r="E234" s="224" t="s">
        <v>550</v>
      </c>
      <c r="F234" s="225" t="s">
        <v>551</v>
      </c>
      <c r="G234" s="226" t="s">
        <v>201</v>
      </c>
      <c r="H234" s="227">
        <v>112.5</v>
      </c>
      <c r="I234" s="228"/>
      <c r="J234" s="229">
        <f>ROUND(I234*H234,2)</f>
        <v>0</v>
      </c>
      <c r="K234" s="225" t="s">
        <v>168</v>
      </c>
      <c r="L234" s="73"/>
      <c r="M234" s="230" t="s">
        <v>37</v>
      </c>
      <c r="N234" s="231" t="s">
        <v>51</v>
      </c>
      <c r="O234" s="48"/>
      <c r="P234" s="232">
        <f>O234*H234</f>
        <v>0</v>
      </c>
      <c r="Q234" s="232">
        <v>9.0000000000000006E-05</v>
      </c>
      <c r="R234" s="232">
        <f>Q234*H234</f>
        <v>0.010125</v>
      </c>
      <c r="S234" s="232">
        <v>0</v>
      </c>
      <c r="T234" s="233">
        <f>S234*H234</f>
        <v>0</v>
      </c>
      <c r="AR234" s="24" t="s">
        <v>169</v>
      </c>
      <c r="AT234" s="24" t="s">
        <v>164</v>
      </c>
      <c r="AU234" s="24" t="s">
        <v>90</v>
      </c>
      <c r="AY234" s="24" t="s">
        <v>162</v>
      </c>
      <c r="BE234" s="234">
        <f>IF(N234="základní",J234,0)</f>
        <v>0</v>
      </c>
      <c r="BF234" s="234">
        <f>IF(N234="snížená",J234,0)</f>
        <v>0</v>
      </c>
      <c r="BG234" s="234">
        <f>IF(N234="zákl. přenesená",J234,0)</f>
        <v>0</v>
      </c>
      <c r="BH234" s="234">
        <f>IF(N234="sníž. přenesená",J234,0)</f>
        <v>0</v>
      </c>
      <c r="BI234" s="234">
        <f>IF(N234="nulová",J234,0)</f>
        <v>0</v>
      </c>
      <c r="BJ234" s="24" t="s">
        <v>88</v>
      </c>
      <c r="BK234" s="234">
        <f>ROUND(I234*H234,2)</f>
        <v>0</v>
      </c>
      <c r="BL234" s="24" t="s">
        <v>169</v>
      </c>
      <c r="BM234" s="24" t="s">
        <v>897</v>
      </c>
    </row>
    <row r="235" s="11" customFormat="1">
      <c r="B235" s="238"/>
      <c r="C235" s="239"/>
      <c r="D235" s="235" t="s">
        <v>173</v>
      </c>
      <c r="E235" s="240" t="s">
        <v>37</v>
      </c>
      <c r="F235" s="241" t="s">
        <v>859</v>
      </c>
      <c r="G235" s="239"/>
      <c r="H235" s="242">
        <v>112.5</v>
      </c>
      <c r="I235" s="243"/>
      <c r="J235" s="239"/>
      <c r="K235" s="239"/>
      <c r="L235" s="244"/>
      <c r="M235" s="245"/>
      <c r="N235" s="246"/>
      <c r="O235" s="246"/>
      <c r="P235" s="246"/>
      <c r="Q235" s="246"/>
      <c r="R235" s="246"/>
      <c r="S235" s="246"/>
      <c r="T235" s="247"/>
      <c r="AT235" s="248" t="s">
        <v>173</v>
      </c>
      <c r="AU235" s="248" t="s">
        <v>90</v>
      </c>
      <c r="AV235" s="11" t="s">
        <v>90</v>
      </c>
      <c r="AW235" s="11" t="s">
        <v>43</v>
      </c>
      <c r="AX235" s="11" t="s">
        <v>88</v>
      </c>
      <c r="AY235" s="248" t="s">
        <v>162</v>
      </c>
    </row>
    <row r="236" s="10" customFormat="1" ht="29.88" customHeight="1">
      <c r="B236" s="207"/>
      <c r="C236" s="208"/>
      <c r="D236" s="209" t="s">
        <v>79</v>
      </c>
      <c r="E236" s="221" t="s">
        <v>226</v>
      </c>
      <c r="F236" s="221" t="s">
        <v>553</v>
      </c>
      <c r="G236" s="208"/>
      <c r="H236" s="208"/>
      <c r="I236" s="211"/>
      <c r="J236" s="222">
        <f>BK236</f>
        <v>0</v>
      </c>
      <c r="K236" s="208"/>
      <c r="L236" s="213"/>
      <c r="M236" s="214"/>
      <c r="N236" s="215"/>
      <c r="O236" s="215"/>
      <c r="P236" s="216">
        <f>SUM(P237:P240)</f>
        <v>0</v>
      </c>
      <c r="Q236" s="215"/>
      <c r="R236" s="216">
        <f>SUM(R237:R240)</f>
        <v>0</v>
      </c>
      <c r="S236" s="215"/>
      <c r="T236" s="217">
        <f>SUM(T237:T240)</f>
        <v>0</v>
      </c>
      <c r="AR236" s="218" t="s">
        <v>88</v>
      </c>
      <c r="AT236" s="219" t="s">
        <v>79</v>
      </c>
      <c r="AU236" s="219" t="s">
        <v>88</v>
      </c>
      <c r="AY236" s="218" t="s">
        <v>162</v>
      </c>
      <c r="BK236" s="220">
        <f>SUM(BK237:BK240)</f>
        <v>0</v>
      </c>
    </row>
    <row r="237" s="1" customFormat="1" ht="25.5" customHeight="1">
      <c r="B237" s="47"/>
      <c r="C237" s="223" t="s">
        <v>444</v>
      </c>
      <c r="D237" s="223" t="s">
        <v>164</v>
      </c>
      <c r="E237" s="224" t="s">
        <v>555</v>
      </c>
      <c r="F237" s="225" t="s">
        <v>556</v>
      </c>
      <c r="G237" s="226" t="s">
        <v>201</v>
      </c>
      <c r="H237" s="227">
        <v>225</v>
      </c>
      <c r="I237" s="228"/>
      <c r="J237" s="229">
        <f>ROUND(I237*H237,2)</f>
        <v>0</v>
      </c>
      <c r="K237" s="225" t="s">
        <v>168</v>
      </c>
      <c r="L237" s="73"/>
      <c r="M237" s="230" t="s">
        <v>37</v>
      </c>
      <c r="N237" s="231" t="s">
        <v>51</v>
      </c>
      <c r="O237" s="48"/>
      <c r="P237" s="232">
        <f>O237*H237</f>
        <v>0</v>
      </c>
      <c r="Q237" s="232">
        <v>0</v>
      </c>
      <c r="R237" s="232">
        <f>Q237*H237</f>
        <v>0</v>
      </c>
      <c r="S237" s="232">
        <v>0</v>
      </c>
      <c r="T237" s="233">
        <f>S237*H237</f>
        <v>0</v>
      </c>
      <c r="AR237" s="24" t="s">
        <v>169</v>
      </c>
      <c r="AT237" s="24" t="s">
        <v>164</v>
      </c>
      <c r="AU237" s="24" t="s">
        <v>90</v>
      </c>
      <c r="AY237" s="24" t="s">
        <v>162</v>
      </c>
      <c r="BE237" s="234">
        <f>IF(N237="základní",J237,0)</f>
        <v>0</v>
      </c>
      <c r="BF237" s="234">
        <f>IF(N237="snížená",J237,0)</f>
        <v>0</v>
      </c>
      <c r="BG237" s="234">
        <f>IF(N237="zákl. přenesená",J237,0)</f>
        <v>0</v>
      </c>
      <c r="BH237" s="234">
        <f>IF(N237="sníž. přenesená",J237,0)</f>
        <v>0</v>
      </c>
      <c r="BI237" s="234">
        <f>IF(N237="nulová",J237,0)</f>
        <v>0</v>
      </c>
      <c r="BJ237" s="24" t="s">
        <v>88</v>
      </c>
      <c r="BK237" s="234">
        <f>ROUND(I237*H237,2)</f>
        <v>0</v>
      </c>
      <c r="BL237" s="24" t="s">
        <v>169</v>
      </c>
      <c r="BM237" s="24" t="s">
        <v>898</v>
      </c>
    </row>
    <row r="238" s="1" customFormat="1">
      <c r="B238" s="47"/>
      <c r="C238" s="75"/>
      <c r="D238" s="235" t="s">
        <v>171</v>
      </c>
      <c r="E238" s="75"/>
      <c r="F238" s="236" t="s">
        <v>558</v>
      </c>
      <c r="G238" s="75"/>
      <c r="H238" s="75"/>
      <c r="I238" s="193"/>
      <c r="J238" s="75"/>
      <c r="K238" s="75"/>
      <c r="L238" s="73"/>
      <c r="M238" s="237"/>
      <c r="N238" s="48"/>
      <c r="O238" s="48"/>
      <c r="P238" s="48"/>
      <c r="Q238" s="48"/>
      <c r="R238" s="48"/>
      <c r="S238" s="48"/>
      <c r="T238" s="96"/>
      <c r="AT238" s="24" t="s">
        <v>171</v>
      </c>
      <c r="AU238" s="24" t="s">
        <v>90</v>
      </c>
    </row>
    <row r="239" s="11" customFormat="1">
      <c r="B239" s="238"/>
      <c r="C239" s="239"/>
      <c r="D239" s="235" t="s">
        <v>173</v>
      </c>
      <c r="E239" s="240" t="s">
        <v>37</v>
      </c>
      <c r="F239" s="241" t="s">
        <v>899</v>
      </c>
      <c r="G239" s="239"/>
      <c r="H239" s="242">
        <v>225</v>
      </c>
      <c r="I239" s="243"/>
      <c r="J239" s="239"/>
      <c r="K239" s="239"/>
      <c r="L239" s="244"/>
      <c r="M239" s="245"/>
      <c r="N239" s="246"/>
      <c r="O239" s="246"/>
      <c r="P239" s="246"/>
      <c r="Q239" s="246"/>
      <c r="R239" s="246"/>
      <c r="S239" s="246"/>
      <c r="T239" s="247"/>
      <c r="AT239" s="248" t="s">
        <v>173</v>
      </c>
      <c r="AU239" s="248" t="s">
        <v>90</v>
      </c>
      <c r="AV239" s="11" t="s">
        <v>90</v>
      </c>
      <c r="AW239" s="11" t="s">
        <v>43</v>
      </c>
      <c r="AX239" s="11" t="s">
        <v>80</v>
      </c>
      <c r="AY239" s="248" t="s">
        <v>162</v>
      </c>
    </row>
    <row r="240" s="12" customFormat="1">
      <c r="B240" s="249"/>
      <c r="C240" s="250"/>
      <c r="D240" s="235" t="s">
        <v>173</v>
      </c>
      <c r="E240" s="251" t="s">
        <v>37</v>
      </c>
      <c r="F240" s="252" t="s">
        <v>180</v>
      </c>
      <c r="G240" s="250"/>
      <c r="H240" s="253">
        <v>225</v>
      </c>
      <c r="I240" s="254"/>
      <c r="J240" s="250"/>
      <c r="K240" s="250"/>
      <c r="L240" s="255"/>
      <c r="M240" s="256"/>
      <c r="N240" s="257"/>
      <c r="O240" s="257"/>
      <c r="P240" s="257"/>
      <c r="Q240" s="257"/>
      <c r="R240" s="257"/>
      <c r="S240" s="257"/>
      <c r="T240" s="258"/>
      <c r="AT240" s="259" t="s">
        <v>173</v>
      </c>
      <c r="AU240" s="259" t="s">
        <v>90</v>
      </c>
      <c r="AV240" s="12" t="s">
        <v>169</v>
      </c>
      <c r="AW240" s="12" t="s">
        <v>43</v>
      </c>
      <c r="AX240" s="12" t="s">
        <v>88</v>
      </c>
      <c r="AY240" s="259" t="s">
        <v>162</v>
      </c>
    </row>
    <row r="241" s="10" customFormat="1" ht="29.88" customHeight="1">
      <c r="B241" s="207"/>
      <c r="C241" s="208"/>
      <c r="D241" s="209" t="s">
        <v>79</v>
      </c>
      <c r="E241" s="221" t="s">
        <v>569</v>
      </c>
      <c r="F241" s="221" t="s">
        <v>570</v>
      </c>
      <c r="G241" s="208"/>
      <c r="H241" s="208"/>
      <c r="I241" s="211"/>
      <c r="J241" s="222">
        <f>BK241</f>
        <v>0</v>
      </c>
      <c r="K241" s="208"/>
      <c r="L241" s="213"/>
      <c r="M241" s="214"/>
      <c r="N241" s="215"/>
      <c r="O241" s="215"/>
      <c r="P241" s="216">
        <f>SUM(P242:P260)</f>
        <v>0</v>
      </c>
      <c r="Q241" s="215"/>
      <c r="R241" s="216">
        <f>SUM(R242:R260)</f>
        <v>0</v>
      </c>
      <c r="S241" s="215"/>
      <c r="T241" s="217">
        <f>SUM(T242:T260)</f>
        <v>0</v>
      </c>
      <c r="AR241" s="218" t="s">
        <v>88</v>
      </c>
      <c r="AT241" s="219" t="s">
        <v>79</v>
      </c>
      <c r="AU241" s="219" t="s">
        <v>88</v>
      </c>
      <c r="AY241" s="218" t="s">
        <v>162</v>
      </c>
      <c r="BK241" s="220">
        <f>SUM(BK242:BK260)</f>
        <v>0</v>
      </c>
    </row>
    <row r="242" s="1" customFormat="1" ht="25.5" customHeight="1">
      <c r="B242" s="47"/>
      <c r="C242" s="223" t="s">
        <v>449</v>
      </c>
      <c r="D242" s="223" t="s">
        <v>164</v>
      </c>
      <c r="E242" s="224" t="s">
        <v>572</v>
      </c>
      <c r="F242" s="225" t="s">
        <v>573</v>
      </c>
      <c r="G242" s="226" t="s">
        <v>337</v>
      </c>
      <c r="H242" s="227">
        <v>78.326999999999998</v>
      </c>
      <c r="I242" s="228"/>
      <c r="J242" s="229">
        <f>ROUND(I242*H242,2)</f>
        <v>0</v>
      </c>
      <c r="K242" s="225" t="s">
        <v>168</v>
      </c>
      <c r="L242" s="73"/>
      <c r="M242" s="230" t="s">
        <v>37</v>
      </c>
      <c r="N242" s="231" t="s">
        <v>51</v>
      </c>
      <c r="O242" s="48"/>
      <c r="P242" s="232">
        <f>O242*H242</f>
        <v>0</v>
      </c>
      <c r="Q242" s="232">
        <v>0</v>
      </c>
      <c r="R242" s="232">
        <f>Q242*H242</f>
        <v>0</v>
      </c>
      <c r="S242" s="232">
        <v>0</v>
      </c>
      <c r="T242" s="233">
        <f>S242*H242</f>
        <v>0</v>
      </c>
      <c r="AR242" s="24" t="s">
        <v>169</v>
      </c>
      <c r="AT242" s="24" t="s">
        <v>164</v>
      </c>
      <c r="AU242" s="24" t="s">
        <v>90</v>
      </c>
      <c r="AY242" s="24" t="s">
        <v>162</v>
      </c>
      <c r="BE242" s="234">
        <f>IF(N242="základní",J242,0)</f>
        <v>0</v>
      </c>
      <c r="BF242" s="234">
        <f>IF(N242="snížená",J242,0)</f>
        <v>0</v>
      </c>
      <c r="BG242" s="234">
        <f>IF(N242="zákl. přenesená",J242,0)</f>
        <v>0</v>
      </c>
      <c r="BH242" s="234">
        <f>IF(N242="sníž. přenesená",J242,0)</f>
        <v>0</v>
      </c>
      <c r="BI242" s="234">
        <f>IF(N242="nulová",J242,0)</f>
        <v>0</v>
      </c>
      <c r="BJ242" s="24" t="s">
        <v>88</v>
      </c>
      <c r="BK242" s="234">
        <f>ROUND(I242*H242,2)</f>
        <v>0</v>
      </c>
      <c r="BL242" s="24" t="s">
        <v>169</v>
      </c>
      <c r="BM242" s="24" t="s">
        <v>900</v>
      </c>
    </row>
    <row r="243" s="1" customFormat="1">
      <c r="B243" s="47"/>
      <c r="C243" s="75"/>
      <c r="D243" s="235" t="s">
        <v>171</v>
      </c>
      <c r="E243" s="75"/>
      <c r="F243" s="236" t="s">
        <v>575</v>
      </c>
      <c r="G243" s="75"/>
      <c r="H243" s="75"/>
      <c r="I243" s="193"/>
      <c r="J243" s="75"/>
      <c r="K243" s="75"/>
      <c r="L243" s="73"/>
      <c r="M243" s="237"/>
      <c r="N243" s="48"/>
      <c r="O243" s="48"/>
      <c r="P243" s="48"/>
      <c r="Q243" s="48"/>
      <c r="R243" s="48"/>
      <c r="S243" s="48"/>
      <c r="T243" s="96"/>
      <c r="AT243" s="24" t="s">
        <v>171</v>
      </c>
      <c r="AU243" s="24" t="s">
        <v>90</v>
      </c>
    </row>
    <row r="244" s="1" customFormat="1" ht="25.5" customHeight="1">
      <c r="B244" s="47"/>
      <c r="C244" s="223" t="s">
        <v>455</v>
      </c>
      <c r="D244" s="223" t="s">
        <v>164</v>
      </c>
      <c r="E244" s="224" t="s">
        <v>577</v>
      </c>
      <c r="F244" s="225" t="s">
        <v>578</v>
      </c>
      <c r="G244" s="226" t="s">
        <v>337</v>
      </c>
      <c r="H244" s="227">
        <v>704.94299999999998</v>
      </c>
      <c r="I244" s="228"/>
      <c r="J244" s="229">
        <f>ROUND(I244*H244,2)</f>
        <v>0</v>
      </c>
      <c r="K244" s="225" t="s">
        <v>168</v>
      </c>
      <c r="L244" s="73"/>
      <c r="M244" s="230" t="s">
        <v>37</v>
      </c>
      <c r="N244" s="231" t="s">
        <v>51</v>
      </c>
      <c r="O244" s="48"/>
      <c r="P244" s="232">
        <f>O244*H244</f>
        <v>0</v>
      </c>
      <c r="Q244" s="232">
        <v>0</v>
      </c>
      <c r="R244" s="232">
        <f>Q244*H244</f>
        <v>0</v>
      </c>
      <c r="S244" s="232">
        <v>0</v>
      </c>
      <c r="T244" s="233">
        <f>S244*H244</f>
        <v>0</v>
      </c>
      <c r="AR244" s="24" t="s">
        <v>169</v>
      </c>
      <c r="AT244" s="24" t="s">
        <v>164</v>
      </c>
      <c r="AU244" s="24" t="s">
        <v>90</v>
      </c>
      <c r="AY244" s="24" t="s">
        <v>162</v>
      </c>
      <c r="BE244" s="234">
        <f>IF(N244="základní",J244,0)</f>
        <v>0</v>
      </c>
      <c r="BF244" s="234">
        <f>IF(N244="snížená",J244,0)</f>
        <v>0</v>
      </c>
      <c r="BG244" s="234">
        <f>IF(N244="zákl. přenesená",J244,0)</f>
        <v>0</v>
      </c>
      <c r="BH244" s="234">
        <f>IF(N244="sníž. přenesená",J244,0)</f>
        <v>0</v>
      </c>
      <c r="BI244" s="234">
        <f>IF(N244="nulová",J244,0)</f>
        <v>0</v>
      </c>
      <c r="BJ244" s="24" t="s">
        <v>88</v>
      </c>
      <c r="BK244" s="234">
        <f>ROUND(I244*H244,2)</f>
        <v>0</v>
      </c>
      <c r="BL244" s="24" t="s">
        <v>169</v>
      </c>
      <c r="BM244" s="24" t="s">
        <v>901</v>
      </c>
    </row>
    <row r="245" s="1" customFormat="1">
      <c r="B245" s="47"/>
      <c r="C245" s="75"/>
      <c r="D245" s="235" t="s">
        <v>171</v>
      </c>
      <c r="E245" s="75"/>
      <c r="F245" s="236" t="s">
        <v>575</v>
      </c>
      <c r="G245" s="75"/>
      <c r="H245" s="75"/>
      <c r="I245" s="193"/>
      <c r="J245" s="75"/>
      <c r="K245" s="75"/>
      <c r="L245" s="73"/>
      <c r="M245" s="237"/>
      <c r="N245" s="48"/>
      <c r="O245" s="48"/>
      <c r="P245" s="48"/>
      <c r="Q245" s="48"/>
      <c r="R245" s="48"/>
      <c r="S245" s="48"/>
      <c r="T245" s="96"/>
      <c r="AT245" s="24" t="s">
        <v>171</v>
      </c>
      <c r="AU245" s="24" t="s">
        <v>90</v>
      </c>
    </row>
    <row r="246" s="11" customFormat="1">
      <c r="B246" s="238"/>
      <c r="C246" s="239"/>
      <c r="D246" s="235" t="s">
        <v>173</v>
      </c>
      <c r="E246" s="240" t="s">
        <v>37</v>
      </c>
      <c r="F246" s="241" t="s">
        <v>902</v>
      </c>
      <c r="G246" s="239"/>
      <c r="H246" s="242">
        <v>36.692999999999998</v>
      </c>
      <c r="I246" s="243"/>
      <c r="J246" s="239"/>
      <c r="K246" s="239"/>
      <c r="L246" s="244"/>
      <c r="M246" s="245"/>
      <c r="N246" s="246"/>
      <c r="O246" s="246"/>
      <c r="P246" s="246"/>
      <c r="Q246" s="246"/>
      <c r="R246" s="246"/>
      <c r="S246" s="246"/>
      <c r="T246" s="247"/>
      <c r="AT246" s="248" t="s">
        <v>173</v>
      </c>
      <c r="AU246" s="248" t="s">
        <v>90</v>
      </c>
      <c r="AV246" s="11" t="s">
        <v>90</v>
      </c>
      <c r="AW246" s="11" t="s">
        <v>43</v>
      </c>
      <c r="AX246" s="11" t="s">
        <v>80</v>
      </c>
      <c r="AY246" s="248" t="s">
        <v>162</v>
      </c>
    </row>
    <row r="247" s="11" customFormat="1">
      <c r="B247" s="238"/>
      <c r="C247" s="239"/>
      <c r="D247" s="235" t="s">
        <v>173</v>
      </c>
      <c r="E247" s="240" t="s">
        <v>37</v>
      </c>
      <c r="F247" s="241" t="s">
        <v>903</v>
      </c>
      <c r="G247" s="239"/>
      <c r="H247" s="242">
        <v>445.5</v>
      </c>
      <c r="I247" s="243"/>
      <c r="J247" s="239"/>
      <c r="K247" s="239"/>
      <c r="L247" s="244"/>
      <c r="M247" s="245"/>
      <c r="N247" s="246"/>
      <c r="O247" s="246"/>
      <c r="P247" s="246"/>
      <c r="Q247" s="246"/>
      <c r="R247" s="246"/>
      <c r="S247" s="246"/>
      <c r="T247" s="247"/>
      <c r="AT247" s="248" t="s">
        <v>173</v>
      </c>
      <c r="AU247" s="248" t="s">
        <v>90</v>
      </c>
      <c r="AV247" s="11" t="s">
        <v>90</v>
      </c>
      <c r="AW247" s="11" t="s">
        <v>43</v>
      </c>
      <c r="AX247" s="11" t="s">
        <v>80</v>
      </c>
      <c r="AY247" s="248" t="s">
        <v>162</v>
      </c>
    </row>
    <row r="248" s="11" customFormat="1">
      <c r="B248" s="238"/>
      <c r="C248" s="239"/>
      <c r="D248" s="235" t="s">
        <v>173</v>
      </c>
      <c r="E248" s="240" t="s">
        <v>37</v>
      </c>
      <c r="F248" s="241" t="s">
        <v>904</v>
      </c>
      <c r="G248" s="239"/>
      <c r="H248" s="242">
        <v>222.75</v>
      </c>
      <c r="I248" s="243"/>
      <c r="J248" s="239"/>
      <c r="K248" s="239"/>
      <c r="L248" s="244"/>
      <c r="M248" s="245"/>
      <c r="N248" s="246"/>
      <c r="O248" s="246"/>
      <c r="P248" s="246"/>
      <c r="Q248" s="246"/>
      <c r="R248" s="246"/>
      <c r="S248" s="246"/>
      <c r="T248" s="247"/>
      <c r="AT248" s="248" t="s">
        <v>173</v>
      </c>
      <c r="AU248" s="248" t="s">
        <v>90</v>
      </c>
      <c r="AV248" s="11" t="s">
        <v>90</v>
      </c>
      <c r="AW248" s="11" t="s">
        <v>43</v>
      </c>
      <c r="AX248" s="11" t="s">
        <v>80</v>
      </c>
      <c r="AY248" s="248" t="s">
        <v>162</v>
      </c>
    </row>
    <row r="249" s="12" customFormat="1">
      <c r="B249" s="249"/>
      <c r="C249" s="250"/>
      <c r="D249" s="235" t="s">
        <v>173</v>
      </c>
      <c r="E249" s="251" t="s">
        <v>37</v>
      </c>
      <c r="F249" s="252" t="s">
        <v>180</v>
      </c>
      <c r="G249" s="250"/>
      <c r="H249" s="253">
        <v>704.94299999999998</v>
      </c>
      <c r="I249" s="254"/>
      <c r="J249" s="250"/>
      <c r="K249" s="250"/>
      <c r="L249" s="255"/>
      <c r="M249" s="256"/>
      <c r="N249" s="257"/>
      <c r="O249" s="257"/>
      <c r="P249" s="257"/>
      <c r="Q249" s="257"/>
      <c r="R249" s="257"/>
      <c r="S249" s="257"/>
      <c r="T249" s="258"/>
      <c r="AT249" s="259" t="s">
        <v>173</v>
      </c>
      <c r="AU249" s="259" t="s">
        <v>90</v>
      </c>
      <c r="AV249" s="12" t="s">
        <v>169</v>
      </c>
      <c r="AW249" s="12" t="s">
        <v>43</v>
      </c>
      <c r="AX249" s="12" t="s">
        <v>88</v>
      </c>
      <c r="AY249" s="259" t="s">
        <v>162</v>
      </c>
    </row>
    <row r="250" s="1" customFormat="1" ht="16.5" customHeight="1">
      <c r="B250" s="47"/>
      <c r="C250" s="223" t="s">
        <v>461</v>
      </c>
      <c r="D250" s="223" t="s">
        <v>164</v>
      </c>
      <c r="E250" s="224" t="s">
        <v>582</v>
      </c>
      <c r="F250" s="225" t="s">
        <v>583</v>
      </c>
      <c r="G250" s="226" t="s">
        <v>337</v>
      </c>
      <c r="H250" s="227">
        <v>78.326999999999998</v>
      </c>
      <c r="I250" s="228"/>
      <c r="J250" s="229">
        <f>ROUND(I250*H250,2)</f>
        <v>0</v>
      </c>
      <c r="K250" s="225" t="s">
        <v>168</v>
      </c>
      <c r="L250" s="73"/>
      <c r="M250" s="230" t="s">
        <v>37</v>
      </c>
      <c r="N250" s="231" t="s">
        <v>51</v>
      </c>
      <c r="O250" s="48"/>
      <c r="P250" s="232">
        <f>O250*H250</f>
        <v>0</v>
      </c>
      <c r="Q250" s="232">
        <v>0</v>
      </c>
      <c r="R250" s="232">
        <f>Q250*H250</f>
        <v>0</v>
      </c>
      <c r="S250" s="232">
        <v>0</v>
      </c>
      <c r="T250" s="233">
        <f>S250*H250</f>
        <v>0</v>
      </c>
      <c r="AR250" s="24" t="s">
        <v>169</v>
      </c>
      <c r="AT250" s="24" t="s">
        <v>164</v>
      </c>
      <c r="AU250" s="24" t="s">
        <v>90</v>
      </c>
      <c r="AY250" s="24" t="s">
        <v>162</v>
      </c>
      <c r="BE250" s="234">
        <f>IF(N250="základní",J250,0)</f>
        <v>0</v>
      </c>
      <c r="BF250" s="234">
        <f>IF(N250="snížená",J250,0)</f>
        <v>0</v>
      </c>
      <c r="BG250" s="234">
        <f>IF(N250="zákl. přenesená",J250,0)</f>
        <v>0</v>
      </c>
      <c r="BH250" s="234">
        <f>IF(N250="sníž. přenesená",J250,0)</f>
        <v>0</v>
      </c>
      <c r="BI250" s="234">
        <f>IF(N250="nulová",J250,0)</f>
        <v>0</v>
      </c>
      <c r="BJ250" s="24" t="s">
        <v>88</v>
      </c>
      <c r="BK250" s="234">
        <f>ROUND(I250*H250,2)</f>
        <v>0</v>
      </c>
      <c r="BL250" s="24" t="s">
        <v>169</v>
      </c>
      <c r="BM250" s="24" t="s">
        <v>905</v>
      </c>
    </row>
    <row r="251" s="1" customFormat="1">
      <c r="B251" s="47"/>
      <c r="C251" s="75"/>
      <c r="D251" s="235" t="s">
        <v>171</v>
      </c>
      <c r="E251" s="75"/>
      <c r="F251" s="236" t="s">
        <v>585</v>
      </c>
      <c r="G251" s="75"/>
      <c r="H251" s="75"/>
      <c r="I251" s="193"/>
      <c r="J251" s="75"/>
      <c r="K251" s="75"/>
      <c r="L251" s="73"/>
      <c r="M251" s="237"/>
      <c r="N251" s="48"/>
      <c r="O251" s="48"/>
      <c r="P251" s="48"/>
      <c r="Q251" s="48"/>
      <c r="R251" s="48"/>
      <c r="S251" s="48"/>
      <c r="T251" s="96"/>
      <c r="AT251" s="24" t="s">
        <v>171</v>
      </c>
      <c r="AU251" s="24" t="s">
        <v>90</v>
      </c>
    </row>
    <row r="252" s="1" customFormat="1" ht="16.5" customHeight="1">
      <c r="B252" s="47"/>
      <c r="C252" s="223" t="s">
        <v>466</v>
      </c>
      <c r="D252" s="223" t="s">
        <v>164</v>
      </c>
      <c r="E252" s="224" t="s">
        <v>587</v>
      </c>
      <c r="F252" s="225" t="s">
        <v>588</v>
      </c>
      <c r="G252" s="226" t="s">
        <v>337</v>
      </c>
      <c r="H252" s="227">
        <v>4.077</v>
      </c>
      <c r="I252" s="228"/>
      <c r="J252" s="229">
        <f>ROUND(I252*H252,2)</f>
        <v>0</v>
      </c>
      <c r="K252" s="225" t="s">
        <v>168</v>
      </c>
      <c r="L252" s="73"/>
      <c r="M252" s="230" t="s">
        <v>37</v>
      </c>
      <c r="N252" s="231" t="s">
        <v>51</v>
      </c>
      <c r="O252" s="48"/>
      <c r="P252" s="232">
        <f>O252*H252</f>
        <v>0</v>
      </c>
      <c r="Q252" s="232">
        <v>0</v>
      </c>
      <c r="R252" s="232">
        <f>Q252*H252</f>
        <v>0</v>
      </c>
      <c r="S252" s="232">
        <v>0</v>
      </c>
      <c r="T252" s="233">
        <f>S252*H252</f>
        <v>0</v>
      </c>
      <c r="AR252" s="24" t="s">
        <v>169</v>
      </c>
      <c r="AT252" s="24" t="s">
        <v>164</v>
      </c>
      <c r="AU252" s="24" t="s">
        <v>90</v>
      </c>
      <c r="AY252" s="24" t="s">
        <v>162</v>
      </c>
      <c r="BE252" s="234">
        <f>IF(N252="základní",J252,0)</f>
        <v>0</v>
      </c>
      <c r="BF252" s="234">
        <f>IF(N252="snížená",J252,0)</f>
        <v>0</v>
      </c>
      <c r="BG252" s="234">
        <f>IF(N252="zákl. přenesená",J252,0)</f>
        <v>0</v>
      </c>
      <c r="BH252" s="234">
        <f>IF(N252="sníž. přenesená",J252,0)</f>
        <v>0</v>
      </c>
      <c r="BI252" s="234">
        <f>IF(N252="nulová",J252,0)</f>
        <v>0</v>
      </c>
      <c r="BJ252" s="24" t="s">
        <v>88</v>
      </c>
      <c r="BK252" s="234">
        <f>ROUND(I252*H252,2)</f>
        <v>0</v>
      </c>
      <c r="BL252" s="24" t="s">
        <v>169</v>
      </c>
      <c r="BM252" s="24" t="s">
        <v>906</v>
      </c>
    </row>
    <row r="253" s="1" customFormat="1">
      <c r="B253" s="47"/>
      <c r="C253" s="75"/>
      <c r="D253" s="235" t="s">
        <v>171</v>
      </c>
      <c r="E253" s="75"/>
      <c r="F253" s="236" t="s">
        <v>590</v>
      </c>
      <c r="G253" s="75"/>
      <c r="H253" s="75"/>
      <c r="I253" s="193"/>
      <c r="J253" s="75"/>
      <c r="K253" s="75"/>
      <c r="L253" s="73"/>
      <c r="M253" s="237"/>
      <c r="N253" s="48"/>
      <c r="O253" s="48"/>
      <c r="P253" s="48"/>
      <c r="Q253" s="48"/>
      <c r="R253" s="48"/>
      <c r="S253" s="48"/>
      <c r="T253" s="96"/>
      <c r="AT253" s="24" t="s">
        <v>171</v>
      </c>
      <c r="AU253" s="24" t="s">
        <v>90</v>
      </c>
    </row>
    <row r="254" s="11" customFormat="1">
      <c r="B254" s="238"/>
      <c r="C254" s="239"/>
      <c r="D254" s="235" t="s">
        <v>173</v>
      </c>
      <c r="E254" s="240" t="s">
        <v>37</v>
      </c>
      <c r="F254" s="241" t="s">
        <v>907</v>
      </c>
      <c r="G254" s="239"/>
      <c r="H254" s="242">
        <v>4.077</v>
      </c>
      <c r="I254" s="243"/>
      <c r="J254" s="239"/>
      <c r="K254" s="239"/>
      <c r="L254" s="244"/>
      <c r="M254" s="245"/>
      <c r="N254" s="246"/>
      <c r="O254" s="246"/>
      <c r="P254" s="246"/>
      <c r="Q254" s="246"/>
      <c r="R254" s="246"/>
      <c r="S254" s="246"/>
      <c r="T254" s="247"/>
      <c r="AT254" s="248" t="s">
        <v>173</v>
      </c>
      <c r="AU254" s="248" t="s">
        <v>90</v>
      </c>
      <c r="AV254" s="11" t="s">
        <v>90</v>
      </c>
      <c r="AW254" s="11" t="s">
        <v>43</v>
      </c>
      <c r="AX254" s="11" t="s">
        <v>88</v>
      </c>
      <c r="AY254" s="248" t="s">
        <v>162</v>
      </c>
    </row>
    <row r="255" s="1" customFormat="1" ht="25.5" customHeight="1">
      <c r="B255" s="47"/>
      <c r="C255" s="223" t="s">
        <v>475</v>
      </c>
      <c r="D255" s="223" t="s">
        <v>164</v>
      </c>
      <c r="E255" s="224" t="s">
        <v>593</v>
      </c>
      <c r="F255" s="225" t="s">
        <v>594</v>
      </c>
      <c r="G255" s="226" t="s">
        <v>337</v>
      </c>
      <c r="H255" s="227">
        <v>24.75</v>
      </c>
      <c r="I255" s="228"/>
      <c r="J255" s="229">
        <f>ROUND(I255*H255,2)</f>
        <v>0</v>
      </c>
      <c r="K255" s="225" t="s">
        <v>168</v>
      </c>
      <c r="L255" s="73"/>
      <c r="M255" s="230" t="s">
        <v>37</v>
      </c>
      <c r="N255" s="231" t="s">
        <v>51</v>
      </c>
      <c r="O255" s="48"/>
      <c r="P255" s="232">
        <f>O255*H255</f>
        <v>0</v>
      </c>
      <c r="Q255" s="232">
        <v>0</v>
      </c>
      <c r="R255" s="232">
        <f>Q255*H255</f>
        <v>0</v>
      </c>
      <c r="S255" s="232">
        <v>0</v>
      </c>
      <c r="T255" s="233">
        <f>S255*H255</f>
        <v>0</v>
      </c>
      <c r="AR255" s="24" t="s">
        <v>169</v>
      </c>
      <c r="AT255" s="24" t="s">
        <v>164</v>
      </c>
      <c r="AU255" s="24" t="s">
        <v>90</v>
      </c>
      <c r="AY255" s="24" t="s">
        <v>162</v>
      </c>
      <c r="BE255" s="234">
        <f>IF(N255="základní",J255,0)</f>
        <v>0</v>
      </c>
      <c r="BF255" s="234">
        <f>IF(N255="snížená",J255,0)</f>
        <v>0</v>
      </c>
      <c r="BG255" s="234">
        <f>IF(N255="zákl. přenesená",J255,0)</f>
        <v>0</v>
      </c>
      <c r="BH255" s="234">
        <f>IF(N255="sníž. přenesená",J255,0)</f>
        <v>0</v>
      </c>
      <c r="BI255" s="234">
        <f>IF(N255="nulová",J255,0)</f>
        <v>0</v>
      </c>
      <c r="BJ255" s="24" t="s">
        <v>88</v>
      </c>
      <c r="BK255" s="234">
        <f>ROUND(I255*H255,2)</f>
        <v>0</v>
      </c>
      <c r="BL255" s="24" t="s">
        <v>169</v>
      </c>
      <c r="BM255" s="24" t="s">
        <v>908</v>
      </c>
    </row>
    <row r="256" s="1" customFormat="1">
      <c r="B256" s="47"/>
      <c r="C256" s="75"/>
      <c r="D256" s="235" t="s">
        <v>171</v>
      </c>
      <c r="E256" s="75"/>
      <c r="F256" s="236" t="s">
        <v>590</v>
      </c>
      <c r="G256" s="75"/>
      <c r="H256" s="75"/>
      <c r="I256" s="193"/>
      <c r="J256" s="75"/>
      <c r="K256" s="75"/>
      <c r="L256" s="73"/>
      <c r="M256" s="237"/>
      <c r="N256" s="48"/>
      <c r="O256" s="48"/>
      <c r="P256" s="48"/>
      <c r="Q256" s="48"/>
      <c r="R256" s="48"/>
      <c r="S256" s="48"/>
      <c r="T256" s="96"/>
      <c r="AT256" s="24" t="s">
        <v>171</v>
      </c>
      <c r="AU256" s="24" t="s">
        <v>90</v>
      </c>
    </row>
    <row r="257" s="11" customFormat="1">
      <c r="B257" s="238"/>
      <c r="C257" s="239"/>
      <c r="D257" s="235" t="s">
        <v>173</v>
      </c>
      <c r="E257" s="240" t="s">
        <v>37</v>
      </c>
      <c r="F257" s="241" t="s">
        <v>909</v>
      </c>
      <c r="G257" s="239"/>
      <c r="H257" s="242">
        <v>24.75</v>
      </c>
      <c r="I257" s="243"/>
      <c r="J257" s="239"/>
      <c r="K257" s="239"/>
      <c r="L257" s="244"/>
      <c r="M257" s="245"/>
      <c r="N257" s="246"/>
      <c r="O257" s="246"/>
      <c r="P257" s="246"/>
      <c r="Q257" s="246"/>
      <c r="R257" s="246"/>
      <c r="S257" s="246"/>
      <c r="T257" s="247"/>
      <c r="AT257" s="248" t="s">
        <v>173</v>
      </c>
      <c r="AU257" s="248" t="s">
        <v>90</v>
      </c>
      <c r="AV257" s="11" t="s">
        <v>90</v>
      </c>
      <c r="AW257" s="11" t="s">
        <v>43</v>
      </c>
      <c r="AX257" s="11" t="s">
        <v>88</v>
      </c>
      <c r="AY257" s="248" t="s">
        <v>162</v>
      </c>
    </row>
    <row r="258" s="1" customFormat="1" ht="25.5" customHeight="1">
      <c r="B258" s="47"/>
      <c r="C258" s="223" t="s">
        <v>481</v>
      </c>
      <c r="D258" s="223" t="s">
        <v>164</v>
      </c>
      <c r="E258" s="224" t="s">
        <v>598</v>
      </c>
      <c r="F258" s="225" t="s">
        <v>599</v>
      </c>
      <c r="G258" s="226" t="s">
        <v>337</v>
      </c>
      <c r="H258" s="227">
        <v>49.5</v>
      </c>
      <c r="I258" s="228"/>
      <c r="J258" s="229">
        <f>ROUND(I258*H258,2)</f>
        <v>0</v>
      </c>
      <c r="K258" s="225" t="s">
        <v>168</v>
      </c>
      <c r="L258" s="73"/>
      <c r="M258" s="230" t="s">
        <v>37</v>
      </c>
      <c r="N258" s="231" t="s">
        <v>51</v>
      </c>
      <c r="O258" s="48"/>
      <c r="P258" s="232">
        <f>O258*H258</f>
        <v>0</v>
      </c>
      <c r="Q258" s="232">
        <v>0</v>
      </c>
      <c r="R258" s="232">
        <f>Q258*H258</f>
        <v>0</v>
      </c>
      <c r="S258" s="232">
        <v>0</v>
      </c>
      <c r="T258" s="233">
        <f>S258*H258</f>
        <v>0</v>
      </c>
      <c r="AR258" s="24" t="s">
        <v>169</v>
      </c>
      <c r="AT258" s="24" t="s">
        <v>164</v>
      </c>
      <c r="AU258" s="24" t="s">
        <v>90</v>
      </c>
      <c r="AY258" s="24" t="s">
        <v>162</v>
      </c>
      <c r="BE258" s="234">
        <f>IF(N258="základní",J258,0)</f>
        <v>0</v>
      </c>
      <c r="BF258" s="234">
        <f>IF(N258="snížená",J258,0)</f>
        <v>0</v>
      </c>
      <c r="BG258" s="234">
        <f>IF(N258="zákl. přenesená",J258,0)</f>
        <v>0</v>
      </c>
      <c r="BH258" s="234">
        <f>IF(N258="sníž. přenesená",J258,0)</f>
        <v>0</v>
      </c>
      <c r="BI258" s="234">
        <f>IF(N258="nulová",J258,0)</f>
        <v>0</v>
      </c>
      <c r="BJ258" s="24" t="s">
        <v>88</v>
      </c>
      <c r="BK258" s="234">
        <f>ROUND(I258*H258,2)</f>
        <v>0</v>
      </c>
      <c r="BL258" s="24" t="s">
        <v>169</v>
      </c>
      <c r="BM258" s="24" t="s">
        <v>910</v>
      </c>
    </row>
    <row r="259" s="1" customFormat="1">
      <c r="B259" s="47"/>
      <c r="C259" s="75"/>
      <c r="D259" s="235" t="s">
        <v>171</v>
      </c>
      <c r="E259" s="75"/>
      <c r="F259" s="236" t="s">
        <v>590</v>
      </c>
      <c r="G259" s="75"/>
      <c r="H259" s="75"/>
      <c r="I259" s="193"/>
      <c r="J259" s="75"/>
      <c r="K259" s="75"/>
      <c r="L259" s="73"/>
      <c r="M259" s="237"/>
      <c r="N259" s="48"/>
      <c r="O259" s="48"/>
      <c r="P259" s="48"/>
      <c r="Q259" s="48"/>
      <c r="R259" s="48"/>
      <c r="S259" s="48"/>
      <c r="T259" s="96"/>
      <c r="AT259" s="24" t="s">
        <v>171</v>
      </c>
      <c r="AU259" s="24" t="s">
        <v>90</v>
      </c>
    </row>
    <row r="260" s="11" customFormat="1">
      <c r="B260" s="238"/>
      <c r="C260" s="239"/>
      <c r="D260" s="235" t="s">
        <v>173</v>
      </c>
      <c r="E260" s="240" t="s">
        <v>37</v>
      </c>
      <c r="F260" s="241" t="s">
        <v>911</v>
      </c>
      <c r="G260" s="239"/>
      <c r="H260" s="242">
        <v>49.5</v>
      </c>
      <c r="I260" s="243"/>
      <c r="J260" s="239"/>
      <c r="K260" s="239"/>
      <c r="L260" s="244"/>
      <c r="M260" s="245"/>
      <c r="N260" s="246"/>
      <c r="O260" s="246"/>
      <c r="P260" s="246"/>
      <c r="Q260" s="246"/>
      <c r="R260" s="246"/>
      <c r="S260" s="246"/>
      <c r="T260" s="247"/>
      <c r="AT260" s="248" t="s">
        <v>173</v>
      </c>
      <c r="AU260" s="248" t="s">
        <v>90</v>
      </c>
      <c r="AV260" s="11" t="s">
        <v>90</v>
      </c>
      <c r="AW260" s="11" t="s">
        <v>43</v>
      </c>
      <c r="AX260" s="11" t="s">
        <v>88</v>
      </c>
      <c r="AY260" s="248" t="s">
        <v>162</v>
      </c>
    </row>
    <row r="261" s="10" customFormat="1" ht="29.88" customHeight="1">
      <c r="B261" s="207"/>
      <c r="C261" s="208"/>
      <c r="D261" s="209" t="s">
        <v>79</v>
      </c>
      <c r="E261" s="221" t="s">
        <v>602</v>
      </c>
      <c r="F261" s="221" t="s">
        <v>603</v>
      </c>
      <c r="G261" s="208"/>
      <c r="H261" s="208"/>
      <c r="I261" s="211"/>
      <c r="J261" s="222">
        <f>BK261</f>
        <v>0</v>
      </c>
      <c r="K261" s="208"/>
      <c r="L261" s="213"/>
      <c r="M261" s="214"/>
      <c r="N261" s="215"/>
      <c r="O261" s="215"/>
      <c r="P261" s="216">
        <f>SUM(P262:P263)</f>
        <v>0</v>
      </c>
      <c r="Q261" s="215"/>
      <c r="R261" s="216">
        <f>SUM(R262:R263)</f>
        <v>0</v>
      </c>
      <c r="S261" s="215"/>
      <c r="T261" s="217">
        <f>SUM(T262:T263)</f>
        <v>0</v>
      </c>
      <c r="AR261" s="218" t="s">
        <v>88</v>
      </c>
      <c r="AT261" s="219" t="s">
        <v>79</v>
      </c>
      <c r="AU261" s="219" t="s">
        <v>88</v>
      </c>
      <c r="AY261" s="218" t="s">
        <v>162</v>
      </c>
      <c r="BK261" s="220">
        <f>SUM(BK262:BK263)</f>
        <v>0</v>
      </c>
    </row>
    <row r="262" s="1" customFormat="1" ht="38.25" customHeight="1">
      <c r="B262" s="47"/>
      <c r="C262" s="223" t="s">
        <v>486</v>
      </c>
      <c r="D262" s="223" t="s">
        <v>164</v>
      </c>
      <c r="E262" s="224" t="s">
        <v>605</v>
      </c>
      <c r="F262" s="225" t="s">
        <v>606</v>
      </c>
      <c r="G262" s="226" t="s">
        <v>337</v>
      </c>
      <c r="H262" s="227">
        <v>92.704999999999998</v>
      </c>
      <c r="I262" s="228"/>
      <c r="J262" s="229">
        <f>ROUND(I262*H262,2)</f>
        <v>0</v>
      </c>
      <c r="K262" s="225" t="s">
        <v>168</v>
      </c>
      <c r="L262" s="73"/>
      <c r="M262" s="230" t="s">
        <v>37</v>
      </c>
      <c r="N262" s="231" t="s">
        <v>51</v>
      </c>
      <c r="O262" s="48"/>
      <c r="P262" s="232">
        <f>O262*H262</f>
        <v>0</v>
      </c>
      <c r="Q262" s="232">
        <v>0</v>
      </c>
      <c r="R262" s="232">
        <f>Q262*H262</f>
        <v>0</v>
      </c>
      <c r="S262" s="232">
        <v>0</v>
      </c>
      <c r="T262" s="233">
        <f>S262*H262</f>
        <v>0</v>
      </c>
      <c r="AR262" s="24" t="s">
        <v>169</v>
      </c>
      <c r="AT262" s="24" t="s">
        <v>164</v>
      </c>
      <c r="AU262" s="24" t="s">
        <v>90</v>
      </c>
      <c r="AY262" s="24" t="s">
        <v>162</v>
      </c>
      <c r="BE262" s="234">
        <f>IF(N262="základní",J262,0)</f>
        <v>0</v>
      </c>
      <c r="BF262" s="234">
        <f>IF(N262="snížená",J262,0)</f>
        <v>0</v>
      </c>
      <c r="BG262" s="234">
        <f>IF(N262="zákl. přenesená",J262,0)</f>
        <v>0</v>
      </c>
      <c r="BH262" s="234">
        <f>IF(N262="sníž. přenesená",J262,0)</f>
        <v>0</v>
      </c>
      <c r="BI262" s="234">
        <f>IF(N262="nulová",J262,0)</f>
        <v>0</v>
      </c>
      <c r="BJ262" s="24" t="s">
        <v>88</v>
      </c>
      <c r="BK262" s="234">
        <f>ROUND(I262*H262,2)</f>
        <v>0</v>
      </c>
      <c r="BL262" s="24" t="s">
        <v>169</v>
      </c>
      <c r="BM262" s="24" t="s">
        <v>912</v>
      </c>
    </row>
    <row r="263" s="1" customFormat="1">
      <c r="B263" s="47"/>
      <c r="C263" s="75"/>
      <c r="D263" s="235" t="s">
        <v>171</v>
      </c>
      <c r="E263" s="75"/>
      <c r="F263" s="236" t="s">
        <v>608</v>
      </c>
      <c r="G263" s="75"/>
      <c r="H263" s="75"/>
      <c r="I263" s="193"/>
      <c r="J263" s="75"/>
      <c r="K263" s="75"/>
      <c r="L263" s="73"/>
      <c r="M263" s="237"/>
      <c r="N263" s="48"/>
      <c r="O263" s="48"/>
      <c r="P263" s="48"/>
      <c r="Q263" s="48"/>
      <c r="R263" s="48"/>
      <c r="S263" s="48"/>
      <c r="T263" s="96"/>
      <c r="AT263" s="24" t="s">
        <v>171</v>
      </c>
      <c r="AU263" s="24" t="s">
        <v>90</v>
      </c>
    </row>
    <row r="264" s="10" customFormat="1" ht="37.44" customHeight="1">
      <c r="B264" s="207"/>
      <c r="C264" s="208"/>
      <c r="D264" s="209" t="s">
        <v>79</v>
      </c>
      <c r="E264" s="210" t="s">
        <v>913</v>
      </c>
      <c r="F264" s="210" t="s">
        <v>914</v>
      </c>
      <c r="G264" s="208"/>
      <c r="H264" s="208"/>
      <c r="I264" s="211"/>
      <c r="J264" s="212">
        <f>BK264</f>
        <v>0</v>
      </c>
      <c r="K264" s="208"/>
      <c r="L264" s="213"/>
      <c r="M264" s="214"/>
      <c r="N264" s="215"/>
      <c r="O264" s="215"/>
      <c r="P264" s="216">
        <f>P265</f>
        <v>0</v>
      </c>
      <c r="Q264" s="215"/>
      <c r="R264" s="216">
        <f>R265</f>
        <v>0.58343999999999996</v>
      </c>
      <c r="S264" s="215"/>
      <c r="T264" s="217">
        <f>T265</f>
        <v>0</v>
      </c>
      <c r="AR264" s="218" t="s">
        <v>90</v>
      </c>
      <c r="AT264" s="219" t="s">
        <v>79</v>
      </c>
      <c r="AU264" s="219" t="s">
        <v>80</v>
      </c>
      <c r="AY264" s="218" t="s">
        <v>162</v>
      </c>
      <c r="BK264" s="220">
        <f>BK265</f>
        <v>0</v>
      </c>
    </row>
    <row r="265" s="10" customFormat="1" ht="19.92" customHeight="1">
      <c r="B265" s="207"/>
      <c r="C265" s="208"/>
      <c r="D265" s="209" t="s">
        <v>79</v>
      </c>
      <c r="E265" s="221" t="s">
        <v>915</v>
      </c>
      <c r="F265" s="221" t="s">
        <v>916</v>
      </c>
      <c r="G265" s="208"/>
      <c r="H265" s="208"/>
      <c r="I265" s="211"/>
      <c r="J265" s="222">
        <f>BK265</f>
        <v>0</v>
      </c>
      <c r="K265" s="208"/>
      <c r="L265" s="213"/>
      <c r="M265" s="214"/>
      <c r="N265" s="215"/>
      <c r="O265" s="215"/>
      <c r="P265" s="216">
        <f>SUM(P266:P267)</f>
        <v>0</v>
      </c>
      <c r="Q265" s="215"/>
      <c r="R265" s="216">
        <f>SUM(R266:R267)</f>
        <v>0.58343999999999996</v>
      </c>
      <c r="S265" s="215"/>
      <c r="T265" s="217">
        <f>SUM(T266:T267)</f>
        <v>0</v>
      </c>
      <c r="AR265" s="218" t="s">
        <v>90</v>
      </c>
      <c r="AT265" s="219" t="s">
        <v>79</v>
      </c>
      <c r="AU265" s="219" t="s">
        <v>88</v>
      </c>
      <c r="AY265" s="218" t="s">
        <v>162</v>
      </c>
      <c r="BK265" s="220">
        <f>SUM(BK266:BK267)</f>
        <v>0</v>
      </c>
    </row>
    <row r="266" s="1" customFormat="1" ht="16.5" customHeight="1">
      <c r="B266" s="47"/>
      <c r="C266" s="223" t="s">
        <v>491</v>
      </c>
      <c r="D266" s="223" t="s">
        <v>164</v>
      </c>
      <c r="E266" s="224" t="s">
        <v>917</v>
      </c>
      <c r="F266" s="225" t="s">
        <v>918</v>
      </c>
      <c r="G266" s="226" t="s">
        <v>436</v>
      </c>
      <c r="H266" s="227">
        <v>22</v>
      </c>
      <c r="I266" s="228"/>
      <c r="J266" s="229">
        <f>ROUND(I266*H266,2)</f>
        <v>0</v>
      </c>
      <c r="K266" s="225" t="s">
        <v>168</v>
      </c>
      <c r="L266" s="73"/>
      <c r="M266" s="230" t="s">
        <v>37</v>
      </c>
      <c r="N266" s="231" t="s">
        <v>51</v>
      </c>
      <c r="O266" s="48"/>
      <c r="P266" s="232">
        <f>O266*H266</f>
        <v>0</v>
      </c>
      <c r="Q266" s="232">
        <v>0.026519999999999998</v>
      </c>
      <c r="R266" s="232">
        <f>Q266*H266</f>
        <v>0.58343999999999996</v>
      </c>
      <c r="S266" s="232">
        <v>0</v>
      </c>
      <c r="T266" s="233">
        <f>S266*H266</f>
        <v>0</v>
      </c>
      <c r="AR266" s="24" t="s">
        <v>281</v>
      </c>
      <c r="AT266" s="24" t="s">
        <v>164</v>
      </c>
      <c r="AU266" s="24" t="s">
        <v>90</v>
      </c>
      <c r="AY266" s="24" t="s">
        <v>162</v>
      </c>
      <c r="BE266" s="234">
        <f>IF(N266="základní",J266,0)</f>
        <v>0</v>
      </c>
      <c r="BF266" s="234">
        <f>IF(N266="snížená",J266,0)</f>
        <v>0</v>
      </c>
      <c r="BG266" s="234">
        <f>IF(N266="zákl. přenesená",J266,0)</f>
        <v>0</v>
      </c>
      <c r="BH266" s="234">
        <f>IF(N266="sníž. přenesená",J266,0)</f>
        <v>0</v>
      </c>
      <c r="BI266" s="234">
        <f>IF(N266="nulová",J266,0)</f>
        <v>0</v>
      </c>
      <c r="BJ266" s="24" t="s">
        <v>88</v>
      </c>
      <c r="BK266" s="234">
        <f>ROUND(I266*H266,2)</f>
        <v>0</v>
      </c>
      <c r="BL266" s="24" t="s">
        <v>281</v>
      </c>
      <c r="BM266" s="24" t="s">
        <v>919</v>
      </c>
    </row>
    <row r="267" s="11" customFormat="1">
      <c r="B267" s="238"/>
      <c r="C267" s="239"/>
      <c r="D267" s="235" t="s">
        <v>173</v>
      </c>
      <c r="E267" s="240" t="s">
        <v>37</v>
      </c>
      <c r="F267" s="241" t="s">
        <v>317</v>
      </c>
      <c r="G267" s="239"/>
      <c r="H267" s="242">
        <v>22</v>
      </c>
      <c r="I267" s="243"/>
      <c r="J267" s="239"/>
      <c r="K267" s="239"/>
      <c r="L267" s="244"/>
      <c r="M267" s="294"/>
      <c r="N267" s="295"/>
      <c r="O267" s="295"/>
      <c r="P267" s="295"/>
      <c r="Q267" s="295"/>
      <c r="R267" s="295"/>
      <c r="S267" s="295"/>
      <c r="T267" s="296"/>
      <c r="AT267" s="248" t="s">
        <v>173</v>
      </c>
      <c r="AU267" s="248" t="s">
        <v>90</v>
      </c>
      <c r="AV267" s="11" t="s">
        <v>90</v>
      </c>
      <c r="AW267" s="11" t="s">
        <v>43</v>
      </c>
      <c r="AX267" s="11" t="s">
        <v>88</v>
      </c>
      <c r="AY267" s="248" t="s">
        <v>162</v>
      </c>
    </row>
    <row r="268" s="1" customFormat="1" ht="6.96" customHeight="1">
      <c r="B268" s="68"/>
      <c r="C268" s="69"/>
      <c r="D268" s="69"/>
      <c r="E268" s="69"/>
      <c r="F268" s="69"/>
      <c r="G268" s="69"/>
      <c r="H268" s="69"/>
      <c r="I268" s="168"/>
      <c r="J268" s="69"/>
      <c r="K268" s="69"/>
      <c r="L268" s="73"/>
    </row>
  </sheetData>
  <sheetProtection sheet="1" autoFilter="0" formatColumns="0" formatRows="0" objects="1" scenarios="1" spinCount="100000" saltValue="duOEQr53Ax57vb11voKPzySm63sNcZ2h8ZSsGgPSetGNIvbbGHsb4eIqRwi0T9ohqIZDX8WR8v0rlGgoqGxhGQ==" hashValue="l3VirJ+qTppjwNpR5Cztklz4PACJUmDso1JQcIZwHdEeEZZ0O1Q3Rh1E/oL5gPMqt9idANVvgD6+hNFL1lO/6A==" algorithmName="SHA-512" password="CC35"/>
  <autoFilter ref="C86:K267"/>
  <mergeCells count="10">
    <mergeCell ref="E7:H7"/>
    <mergeCell ref="E9:H9"/>
    <mergeCell ref="E24:H24"/>
    <mergeCell ref="E45:H45"/>
    <mergeCell ref="E47:H47"/>
    <mergeCell ref="J51:J52"/>
    <mergeCell ref="E77:H77"/>
    <mergeCell ref="E79:H79"/>
    <mergeCell ref="G1:H1"/>
    <mergeCell ref="L2:V2"/>
  </mergeCells>
  <hyperlinks>
    <hyperlink ref="F1:G1" location="C2" display="1) Krycí list soupisu"/>
    <hyperlink ref="G1:H1" location="C54" display="2) Rekapitulace"/>
    <hyperlink ref="J1" location="C8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7"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8"/>
      <c r="C1" s="138"/>
      <c r="D1" s="139" t="s">
        <v>1</v>
      </c>
      <c r="E1" s="138"/>
      <c r="F1" s="140" t="s">
        <v>106</v>
      </c>
      <c r="G1" s="140" t="s">
        <v>107</v>
      </c>
      <c r="H1" s="140"/>
      <c r="I1" s="141"/>
      <c r="J1" s="140" t="s">
        <v>108</v>
      </c>
      <c r="K1" s="139" t="s">
        <v>109</v>
      </c>
      <c r="L1" s="140" t="s">
        <v>110</v>
      </c>
      <c r="M1" s="140"/>
      <c r="N1" s="140"/>
      <c r="O1" s="140"/>
      <c r="P1" s="140"/>
      <c r="Q1" s="140"/>
      <c r="R1" s="140"/>
      <c r="S1" s="140"/>
      <c r="T1" s="140"/>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99</v>
      </c>
      <c r="AZ2" s="142" t="s">
        <v>920</v>
      </c>
      <c r="BA2" s="142" t="s">
        <v>37</v>
      </c>
      <c r="BB2" s="142" t="s">
        <v>37</v>
      </c>
      <c r="BC2" s="142" t="s">
        <v>921</v>
      </c>
      <c r="BD2" s="142" t="s">
        <v>90</v>
      </c>
    </row>
    <row r="3" ht="6.96" customHeight="1">
      <c r="B3" s="25"/>
      <c r="C3" s="26"/>
      <c r="D3" s="26"/>
      <c r="E3" s="26"/>
      <c r="F3" s="26"/>
      <c r="G3" s="26"/>
      <c r="H3" s="26"/>
      <c r="I3" s="143"/>
      <c r="J3" s="26"/>
      <c r="K3" s="27"/>
      <c r="AT3" s="24" t="s">
        <v>90</v>
      </c>
      <c r="AZ3" s="142" t="s">
        <v>922</v>
      </c>
      <c r="BA3" s="142" t="s">
        <v>37</v>
      </c>
      <c r="BB3" s="142" t="s">
        <v>37</v>
      </c>
      <c r="BC3" s="142" t="s">
        <v>271</v>
      </c>
      <c r="BD3" s="142" t="s">
        <v>90</v>
      </c>
    </row>
    <row r="4" ht="36.96" customHeight="1">
      <c r="B4" s="28"/>
      <c r="C4" s="29"/>
      <c r="D4" s="30" t="s">
        <v>116</v>
      </c>
      <c r="E4" s="29"/>
      <c r="F4" s="29"/>
      <c r="G4" s="29"/>
      <c r="H4" s="29"/>
      <c r="I4" s="144"/>
      <c r="J4" s="29"/>
      <c r="K4" s="31"/>
      <c r="M4" s="32" t="s">
        <v>12</v>
      </c>
      <c r="AT4" s="24" t="s">
        <v>6</v>
      </c>
      <c r="AZ4" s="142" t="s">
        <v>117</v>
      </c>
      <c r="BA4" s="142" t="s">
        <v>37</v>
      </c>
      <c r="BB4" s="142" t="s">
        <v>37</v>
      </c>
      <c r="BC4" s="142" t="s">
        <v>923</v>
      </c>
      <c r="BD4" s="142" t="s">
        <v>90</v>
      </c>
    </row>
    <row r="5" ht="6.96" customHeight="1">
      <c r="B5" s="28"/>
      <c r="C5" s="29"/>
      <c r="D5" s="29"/>
      <c r="E5" s="29"/>
      <c r="F5" s="29"/>
      <c r="G5" s="29"/>
      <c r="H5" s="29"/>
      <c r="I5" s="144"/>
      <c r="J5" s="29"/>
      <c r="K5" s="31"/>
      <c r="AZ5" s="142" t="s">
        <v>120</v>
      </c>
      <c r="BA5" s="142" t="s">
        <v>37</v>
      </c>
      <c r="BB5" s="142" t="s">
        <v>37</v>
      </c>
      <c r="BC5" s="142" t="s">
        <v>924</v>
      </c>
      <c r="BD5" s="142" t="s">
        <v>90</v>
      </c>
    </row>
    <row r="6">
      <c r="B6" s="28"/>
      <c r="C6" s="29"/>
      <c r="D6" s="40" t="s">
        <v>18</v>
      </c>
      <c r="E6" s="29"/>
      <c r="F6" s="29"/>
      <c r="G6" s="29"/>
      <c r="H6" s="29"/>
      <c r="I6" s="144"/>
      <c r="J6" s="29"/>
      <c r="K6" s="31"/>
      <c r="AZ6" s="142" t="s">
        <v>617</v>
      </c>
      <c r="BA6" s="142" t="s">
        <v>37</v>
      </c>
      <c r="BB6" s="142" t="s">
        <v>37</v>
      </c>
      <c r="BC6" s="142" t="s">
        <v>925</v>
      </c>
      <c r="BD6" s="142" t="s">
        <v>90</v>
      </c>
    </row>
    <row r="7" ht="16.5" customHeight="1">
      <c r="B7" s="28"/>
      <c r="C7" s="29"/>
      <c r="D7" s="29"/>
      <c r="E7" s="145" t="str">
        <f>'Rekapitulace stavby'!K6</f>
        <v>Rekonstrukce kanalizační stoky AIa v ul. Písečná, Kolín</v>
      </c>
      <c r="F7" s="40"/>
      <c r="G7" s="40"/>
      <c r="H7" s="40"/>
      <c r="I7" s="144"/>
      <c r="J7" s="29"/>
      <c r="K7" s="31"/>
      <c r="AZ7" s="142" t="s">
        <v>619</v>
      </c>
      <c r="BA7" s="142" t="s">
        <v>37</v>
      </c>
      <c r="BB7" s="142" t="s">
        <v>37</v>
      </c>
      <c r="BC7" s="142" t="s">
        <v>926</v>
      </c>
      <c r="BD7" s="142" t="s">
        <v>90</v>
      </c>
    </row>
    <row r="8" s="1" customFormat="1">
      <c r="B8" s="47"/>
      <c r="C8" s="48"/>
      <c r="D8" s="40" t="s">
        <v>129</v>
      </c>
      <c r="E8" s="48"/>
      <c r="F8" s="48"/>
      <c r="G8" s="48"/>
      <c r="H8" s="48"/>
      <c r="I8" s="146"/>
      <c r="J8" s="48"/>
      <c r="K8" s="52"/>
      <c r="AZ8" s="142" t="s">
        <v>126</v>
      </c>
      <c r="BA8" s="142" t="s">
        <v>37</v>
      </c>
      <c r="BB8" s="142" t="s">
        <v>37</v>
      </c>
      <c r="BC8" s="142" t="s">
        <v>927</v>
      </c>
      <c r="BD8" s="142" t="s">
        <v>90</v>
      </c>
    </row>
    <row r="9" s="1" customFormat="1" ht="36.96" customHeight="1">
      <c r="B9" s="47"/>
      <c r="C9" s="48"/>
      <c r="D9" s="48"/>
      <c r="E9" s="147" t="s">
        <v>928</v>
      </c>
      <c r="F9" s="48"/>
      <c r="G9" s="48"/>
      <c r="H9" s="48"/>
      <c r="I9" s="146"/>
      <c r="J9" s="48"/>
      <c r="K9" s="52"/>
    </row>
    <row r="10" s="1" customFormat="1">
      <c r="B10" s="47"/>
      <c r="C10" s="48"/>
      <c r="D10" s="48"/>
      <c r="E10" s="48"/>
      <c r="F10" s="48"/>
      <c r="G10" s="48"/>
      <c r="H10" s="48"/>
      <c r="I10" s="146"/>
      <c r="J10" s="48"/>
      <c r="K10" s="52"/>
    </row>
    <row r="11" s="1" customFormat="1" ht="14.4" customHeight="1">
      <c r="B11" s="47"/>
      <c r="C11" s="48"/>
      <c r="D11" s="40" t="s">
        <v>20</v>
      </c>
      <c r="E11" s="48"/>
      <c r="F11" s="35" t="s">
        <v>21</v>
      </c>
      <c r="G11" s="48"/>
      <c r="H11" s="48"/>
      <c r="I11" s="148" t="s">
        <v>22</v>
      </c>
      <c r="J11" s="35" t="s">
        <v>37</v>
      </c>
      <c r="K11" s="52"/>
    </row>
    <row r="12" s="1" customFormat="1" ht="14.4" customHeight="1">
      <c r="B12" s="47"/>
      <c r="C12" s="48"/>
      <c r="D12" s="40" t="s">
        <v>24</v>
      </c>
      <c r="E12" s="48"/>
      <c r="F12" s="35" t="s">
        <v>25</v>
      </c>
      <c r="G12" s="48"/>
      <c r="H12" s="48"/>
      <c r="I12" s="148" t="s">
        <v>26</v>
      </c>
      <c r="J12" s="149" t="str">
        <f>'Rekapitulace stavby'!AN8</f>
        <v>3. 1. 2018</v>
      </c>
      <c r="K12" s="52"/>
    </row>
    <row r="13" s="1" customFormat="1" ht="10.8" customHeight="1">
      <c r="B13" s="47"/>
      <c r="C13" s="48"/>
      <c r="D13" s="48"/>
      <c r="E13" s="48"/>
      <c r="F13" s="48"/>
      <c r="G13" s="48"/>
      <c r="H13" s="48"/>
      <c r="I13" s="146"/>
      <c r="J13" s="48"/>
      <c r="K13" s="52"/>
    </row>
    <row r="14" s="1" customFormat="1" ht="14.4" customHeight="1">
      <c r="B14" s="47"/>
      <c r="C14" s="48"/>
      <c r="D14" s="40" t="s">
        <v>32</v>
      </c>
      <c r="E14" s="48"/>
      <c r="F14" s="48"/>
      <c r="G14" s="48"/>
      <c r="H14" s="48"/>
      <c r="I14" s="148" t="s">
        <v>33</v>
      </c>
      <c r="J14" s="35" t="s">
        <v>34</v>
      </c>
      <c r="K14" s="52"/>
    </row>
    <row r="15" s="1" customFormat="1" ht="18" customHeight="1">
      <c r="B15" s="47"/>
      <c r="C15" s="48"/>
      <c r="D15" s="48"/>
      <c r="E15" s="35" t="s">
        <v>35</v>
      </c>
      <c r="F15" s="48"/>
      <c r="G15" s="48"/>
      <c r="H15" s="48"/>
      <c r="I15" s="148" t="s">
        <v>36</v>
      </c>
      <c r="J15" s="35" t="s">
        <v>37</v>
      </c>
      <c r="K15" s="52"/>
    </row>
    <row r="16" s="1" customFormat="1" ht="6.96" customHeight="1">
      <c r="B16" s="47"/>
      <c r="C16" s="48"/>
      <c r="D16" s="48"/>
      <c r="E16" s="48"/>
      <c r="F16" s="48"/>
      <c r="G16" s="48"/>
      <c r="H16" s="48"/>
      <c r="I16" s="146"/>
      <c r="J16" s="48"/>
      <c r="K16" s="52"/>
    </row>
    <row r="17" s="1" customFormat="1" ht="14.4" customHeight="1">
      <c r="B17" s="47"/>
      <c r="C17" s="48"/>
      <c r="D17" s="40" t="s">
        <v>38</v>
      </c>
      <c r="E17" s="48"/>
      <c r="F17" s="48"/>
      <c r="G17" s="48"/>
      <c r="H17" s="48"/>
      <c r="I17" s="148" t="s">
        <v>33</v>
      </c>
      <c r="J17" s="35" t="str">
        <f>IF('Rekapitulace stavby'!AN13="Vyplň údaj","",IF('Rekapitulace stavby'!AN13="","",'Rekapitulace stavby'!AN13))</f>
        <v/>
      </c>
      <c r="K17" s="52"/>
    </row>
    <row r="18" s="1" customFormat="1" ht="18" customHeight="1">
      <c r="B18" s="47"/>
      <c r="C18" s="48"/>
      <c r="D18" s="48"/>
      <c r="E18" s="35" t="str">
        <f>IF('Rekapitulace stavby'!E14="Vyplň údaj","",IF('Rekapitulace stavby'!E14="","",'Rekapitulace stavby'!E14))</f>
        <v/>
      </c>
      <c r="F18" s="48"/>
      <c r="G18" s="48"/>
      <c r="H18" s="48"/>
      <c r="I18" s="148" t="s">
        <v>36</v>
      </c>
      <c r="J18" s="35" t="str">
        <f>IF('Rekapitulace stavby'!AN14="Vyplň údaj","",IF('Rekapitulace stavby'!AN14="","",'Rekapitulace stavby'!AN14))</f>
        <v/>
      </c>
      <c r="K18" s="52"/>
    </row>
    <row r="19" s="1" customFormat="1" ht="6.96" customHeight="1">
      <c r="B19" s="47"/>
      <c r="C19" s="48"/>
      <c r="D19" s="48"/>
      <c r="E19" s="48"/>
      <c r="F19" s="48"/>
      <c r="G19" s="48"/>
      <c r="H19" s="48"/>
      <c r="I19" s="146"/>
      <c r="J19" s="48"/>
      <c r="K19" s="52"/>
    </row>
    <row r="20" s="1" customFormat="1" ht="14.4" customHeight="1">
      <c r="B20" s="47"/>
      <c r="C20" s="48"/>
      <c r="D20" s="40" t="s">
        <v>40</v>
      </c>
      <c r="E20" s="48"/>
      <c r="F20" s="48"/>
      <c r="G20" s="48"/>
      <c r="H20" s="48"/>
      <c r="I20" s="148" t="s">
        <v>33</v>
      </c>
      <c r="J20" s="35" t="s">
        <v>41</v>
      </c>
      <c r="K20" s="52"/>
    </row>
    <row r="21" s="1" customFormat="1" ht="18" customHeight="1">
      <c r="B21" s="47"/>
      <c r="C21" s="48"/>
      <c r="D21" s="48"/>
      <c r="E21" s="35" t="s">
        <v>42</v>
      </c>
      <c r="F21" s="48"/>
      <c r="G21" s="48"/>
      <c r="H21" s="48"/>
      <c r="I21" s="148" t="s">
        <v>36</v>
      </c>
      <c r="J21" s="35" t="s">
        <v>37</v>
      </c>
      <c r="K21" s="52"/>
    </row>
    <row r="22" s="1" customFormat="1" ht="6.96" customHeight="1">
      <c r="B22" s="47"/>
      <c r="C22" s="48"/>
      <c r="D22" s="48"/>
      <c r="E22" s="48"/>
      <c r="F22" s="48"/>
      <c r="G22" s="48"/>
      <c r="H22" s="48"/>
      <c r="I22" s="146"/>
      <c r="J22" s="48"/>
      <c r="K22" s="52"/>
    </row>
    <row r="23" s="1" customFormat="1" ht="14.4" customHeight="1">
      <c r="B23" s="47"/>
      <c r="C23" s="48"/>
      <c r="D23" s="40" t="s">
        <v>44</v>
      </c>
      <c r="E23" s="48"/>
      <c r="F23" s="48"/>
      <c r="G23" s="48"/>
      <c r="H23" s="48"/>
      <c r="I23" s="146"/>
      <c r="J23" s="48"/>
      <c r="K23" s="52"/>
    </row>
    <row r="24" s="6" customFormat="1" ht="16.5" customHeight="1">
      <c r="B24" s="150"/>
      <c r="C24" s="151"/>
      <c r="D24" s="151"/>
      <c r="E24" s="45" t="s">
        <v>37</v>
      </c>
      <c r="F24" s="45"/>
      <c r="G24" s="45"/>
      <c r="H24" s="45"/>
      <c r="I24" s="152"/>
      <c r="J24" s="151"/>
      <c r="K24" s="153"/>
    </row>
    <row r="25" s="1" customFormat="1" ht="6.96" customHeight="1">
      <c r="B25" s="47"/>
      <c r="C25" s="48"/>
      <c r="D25" s="48"/>
      <c r="E25" s="48"/>
      <c r="F25" s="48"/>
      <c r="G25" s="48"/>
      <c r="H25" s="48"/>
      <c r="I25" s="146"/>
      <c r="J25" s="48"/>
      <c r="K25" s="52"/>
    </row>
    <row r="26" s="1" customFormat="1" ht="6.96" customHeight="1">
      <c r="B26" s="47"/>
      <c r="C26" s="48"/>
      <c r="D26" s="107"/>
      <c r="E26" s="107"/>
      <c r="F26" s="107"/>
      <c r="G26" s="107"/>
      <c r="H26" s="107"/>
      <c r="I26" s="154"/>
      <c r="J26" s="107"/>
      <c r="K26" s="155"/>
    </row>
    <row r="27" s="1" customFormat="1" ht="25.44" customHeight="1">
      <c r="B27" s="47"/>
      <c r="C27" s="48"/>
      <c r="D27" s="156" t="s">
        <v>46</v>
      </c>
      <c r="E27" s="48"/>
      <c r="F27" s="48"/>
      <c r="G27" s="48"/>
      <c r="H27" s="48"/>
      <c r="I27" s="146"/>
      <c r="J27" s="157">
        <f>ROUND(J85,2)</f>
        <v>0</v>
      </c>
      <c r="K27" s="52"/>
    </row>
    <row r="28" s="1" customFormat="1" ht="6.96" customHeight="1">
      <c r="B28" s="47"/>
      <c r="C28" s="48"/>
      <c r="D28" s="107"/>
      <c r="E28" s="107"/>
      <c r="F28" s="107"/>
      <c r="G28" s="107"/>
      <c r="H28" s="107"/>
      <c r="I28" s="154"/>
      <c r="J28" s="107"/>
      <c r="K28" s="155"/>
    </row>
    <row r="29" s="1" customFormat="1" ht="14.4" customHeight="1">
      <c r="B29" s="47"/>
      <c r="C29" s="48"/>
      <c r="D29" s="48"/>
      <c r="E29" s="48"/>
      <c r="F29" s="53" t="s">
        <v>48</v>
      </c>
      <c r="G29" s="48"/>
      <c r="H29" s="48"/>
      <c r="I29" s="158" t="s">
        <v>47</v>
      </c>
      <c r="J29" s="53" t="s">
        <v>49</v>
      </c>
      <c r="K29" s="52"/>
    </row>
    <row r="30" s="1" customFormat="1" ht="14.4" customHeight="1">
      <c r="B30" s="47"/>
      <c r="C30" s="48"/>
      <c r="D30" s="56" t="s">
        <v>50</v>
      </c>
      <c r="E30" s="56" t="s">
        <v>51</v>
      </c>
      <c r="F30" s="159">
        <f>ROUND(SUM(BE85:BE272), 2)</f>
        <v>0</v>
      </c>
      <c r="G30" s="48"/>
      <c r="H30" s="48"/>
      <c r="I30" s="160">
        <v>0.20999999999999999</v>
      </c>
      <c r="J30" s="159">
        <f>ROUND(ROUND((SUM(BE85:BE272)), 2)*I30, 2)</f>
        <v>0</v>
      </c>
      <c r="K30" s="52"/>
    </row>
    <row r="31" s="1" customFormat="1" ht="14.4" customHeight="1">
      <c r="B31" s="47"/>
      <c r="C31" s="48"/>
      <c r="D31" s="48"/>
      <c r="E31" s="56" t="s">
        <v>52</v>
      </c>
      <c r="F31" s="159">
        <f>ROUND(SUM(BF85:BF272), 2)</f>
        <v>0</v>
      </c>
      <c r="G31" s="48"/>
      <c r="H31" s="48"/>
      <c r="I31" s="160">
        <v>0.14999999999999999</v>
      </c>
      <c r="J31" s="159">
        <f>ROUND(ROUND((SUM(BF85:BF272)), 2)*I31, 2)</f>
        <v>0</v>
      </c>
      <c r="K31" s="52"/>
    </row>
    <row r="32" hidden="1" s="1" customFormat="1" ht="14.4" customHeight="1">
      <c r="B32" s="47"/>
      <c r="C32" s="48"/>
      <c r="D32" s="48"/>
      <c r="E32" s="56" t="s">
        <v>53</v>
      </c>
      <c r="F32" s="159">
        <f>ROUND(SUM(BG85:BG272), 2)</f>
        <v>0</v>
      </c>
      <c r="G32" s="48"/>
      <c r="H32" s="48"/>
      <c r="I32" s="160">
        <v>0.20999999999999999</v>
      </c>
      <c r="J32" s="159">
        <v>0</v>
      </c>
      <c r="K32" s="52"/>
    </row>
    <row r="33" hidden="1" s="1" customFormat="1" ht="14.4" customHeight="1">
      <c r="B33" s="47"/>
      <c r="C33" s="48"/>
      <c r="D33" s="48"/>
      <c r="E33" s="56" t="s">
        <v>54</v>
      </c>
      <c r="F33" s="159">
        <f>ROUND(SUM(BH85:BH272), 2)</f>
        <v>0</v>
      </c>
      <c r="G33" s="48"/>
      <c r="H33" s="48"/>
      <c r="I33" s="160">
        <v>0.14999999999999999</v>
      </c>
      <c r="J33" s="159">
        <v>0</v>
      </c>
      <c r="K33" s="52"/>
    </row>
    <row r="34" hidden="1" s="1" customFormat="1" ht="14.4" customHeight="1">
      <c r="B34" s="47"/>
      <c r="C34" s="48"/>
      <c r="D34" s="48"/>
      <c r="E34" s="56" t="s">
        <v>55</v>
      </c>
      <c r="F34" s="159">
        <f>ROUND(SUM(BI85:BI272), 2)</f>
        <v>0</v>
      </c>
      <c r="G34" s="48"/>
      <c r="H34" s="48"/>
      <c r="I34" s="160">
        <v>0</v>
      </c>
      <c r="J34" s="159">
        <v>0</v>
      </c>
      <c r="K34" s="52"/>
    </row>
    <row r="35" s="1" customFormat="1" ht="6.96" customHeight="1">
      <c r="B35" s="47"/>
      <c r="C35" s="48"/>
      <c r="D35" s="48"/>
      <c r="E35" s="48"/>
      <c r="F35" s="48"/>
      <c r="G35" s="48"/>
      <c r="H35" s="48"/>
      <c r="I35" s="146"/>
      <c r="J35" s="48"/>
      <c r="K35" s="52"/>
    </row>
    <row r="36" s="1" customFormat="1" ht="25.44" customHeight="1">
      <c r="B36" s="47"/>
      <c r="C36" s="161"/>
      <c r="D36" s="162" t="s">
        <v>56</v>
      </c>
      <c r="E36" s="99"/>
      <c r="F36" s="99"/>
      <c r="G36" s="163" t="s">
        <v>57</v>
      </c>
      <c r="H36" s="164" t="s">
        <v>58</v>
      </c>
      <c r="I36" s="165"/>
      <c r="J36" s="166">
        <f>SUM(J27:J34)</f>
        <v>0</v>
      </c>
      <c r="K36" s="167"/>
    </row>
    <row r="37" s="1" customFormat="1" ht="14.4" customHeight="1">
      <c r="B37" s="68"/>
      <c r="C37" s="69"/>
      <c r="D37" s="69"/>
      <c r="E37" s="69"/>
      <c r="F37" s="69"/>
      <c r="G37" s="69"/>
      <c r="H37" s="69"/>
      <c r="I37" s="168"/>
      <c r="J37" s="69"/>
      <c r="K37" s="70"/>
    </row>
    <row r="41" s="1" customFormat="1" ht="6.96" customHeight="1">
      <c r="B41" s="169"/>
      <c r="C41" s="170"/>
      <c r="D41" s="170"/>
      <c r="E41" s="170"/>
      <c r="F41" s="170"/>
      <c r="G41" s="170"/>
      <c r="H41" s="170"/>
      <c r="I41" s="171"/>
      <c r="J41" s="170"/>
      <c r="K41" s="172"/>
    </row>
    <row r="42" s="1" customFormat="1" ht="36.96" customHeight="1">
      <c r="B42" s="47"/>
      <c r="C42" s="30" t="s">
        <v>131</v>
      </c>
      <c r="D42" s="48"/>
      <c r="E42" s="48"/>
      <c r="F42" s="48"/>
      <c r="G42" s="48"/>
      <c r="H42" s="48"/>
      <c r="I42" s="146"/>
      <c r="J42" s="48"/>
      <c r="K42" s="52"/>
    </row>
    <row r="43" s="1" customFormat="1" ht="6.96" customHeight="1">
      <c r="B43" s="47"/>
      <c r="C43" s="48"/>
      <c r="D43" s="48"/>
      <c r="E43" s="48"/>
      <c r="F43" s="48"/>
      <c r="G43" s="48"/>
      <c r="H43" s="48"/>
      <c r="I43" s="146"/>
      <c r="J43" s="48"/>
      <c r="K43" s="52"/>
    </row>
    <row r="44" s="1" customFormat="1" ht="14.4" customHeight="1">
      <c r="B44" s="47"/>
      <c r="C44" s="40" t="s">
        <v>18</v>
      </c>
      <c r="D44" s="48"/>
      <c r="E44" s="48"/>
      <c r="F44" s="48"/>
      <c r="G44" s="48"/>
      <c r="H44" s="48"/>
      <c r="I44" s="146"/>
      <c r="J44" s="48"/>
      <c r="K44" s="52"/>
    </row>
    <row r="45" s="1" customFormat="1" ht="16.5" customHeight="1">
      <c r="B45" s="47"/>
      <c r="C45" s="48"/>
      <c r="D45" s="48"/>
      <c r="E45" s="145" t="str">
        <f>E7</f>
        <v>Rekonstrukce kanalizační stoky AIa v ul. Písečná, Kolín</v>
      </c>
      <c r="F45" s="40"/>
      <c r="G45" s="40"/>
      <c r="H45" s="40"/>
      <c r="I45" s="146"/>
      <c r="J45" s="48"/>
      <c r="K45" s="52"/>
    </row>
    <row r="46" s="1" customFormat="1" ht="14.4" customHeight="1">
      <c r="B46" s="47"/>
      <c r="C46" s="40" t="s">
        <v>129</v>
      </c>
      <c r="D46" s="48"/>
      <c r="E46" s="48"/>
      <c r="F46" s="48"/>
      <c r="G46" s="48"/>
      <c r="H46" s="48"/>
      <c r="I46" s="146"/>
      <c r="J46" s="48"/>
      <c r="K46" s="52"/>
    </row>
    <row r="47" s="1" customFormat="1" ht="17.25" customHeight="1">
      <c r="B47" s="47"/>
      <c r="C47" s="48"/>
      <c r="D47" s="48"/>
      <c r="E47" s="147" t="str">
        <f>E9</f>
        <v>SO 04 - Rekonstrukce přípojek uličních vpustí</v>
      </c>
      <c r="F47" s="48"/>
      <c r="G47" s="48"/>
      <c r="H47" s="48"/>
      <c r="I47" s="146"/>
      <c r="J47" s="48"/>
      <c r="K47" s="52"/>
    </row>
    <row r="48" s="1" customFormat="1" ht="6.96" customHeight="1">
      <c r="B48" s="47"/>
      <c r="C48" s="48"/>
      <c r="D48" s="48"/>
      <c r="E48" s="48"/>
      <c r="F48" s="48"/>
      <c r="G48" s="48"/>
      <c r="H48" s="48"/>
      <c r="I48" s="146"/>
      <c r="J48" s="48"/>
      <c r="K48" s="52"/>
    </row>
    <row r="49" s="1" customFormat="1" ht="18" customHeight="1">
      <c r="B49" s="47"/>
      <c r="C49" s="40" t="s">
        <v>24</v>
      </c>
      <c r="D49" s="48"/>
      <c r="E49" s="48"/>
      <c r="F49" s="35" t="str">
        <f>F12</f>
        <v>Kolín</v>
      </c>
      <c r="G49" s="48"/>
      <c r="H49" s="48"/>
      <c r="I49" s="148" t="s">
        <v>26</v>
      </c>
      <c r="J49" s="149" t="str">
        <f>IF(J12="","",J12)</f>
        <v>3. 1. 2018</v>
      </c>
      <c r="K49" s="52"/>
    </row>
    <row r="50" s="1" customFormat="1" ht="6.96" customHeight="1">
      <c r="B50" s="47"/>
      <c r="C50" s="48"/>
      <c r="D50" s="48"/>
      <c r="E50" s="48"/>
      <c r="F50" s="48"/>
      <c r="G50" s="48"/>
      <c r="H50" s="48"/>
      <c r="I50" s="146"/>
      <c r="J50" s="48"/>
      <c r="K50" s="52"/>
    </row>
    <row r="51" s="1" customFormat="1">
      <c r="B51" s="47"/>
      <c r="C51" s="40" t="s">
        <v>32</v>
      </c>
      <c r="D51" s="48"/>
      <c r="E51" s="48"/>
      <c r="F51" s="35" t="str">
        <f>E15</f>
        <v>Město Kolín, Karlovo nám. 78, 280 02 Kolín</v>
      </c>
      <c r="G51" s="48"/>
      <c r="H51" s="48"/>
      <c r="I51" s="148" t="s">
        <v>40</v>
      </c>
      <c r="J51" s="45" t="str">
        <f>E21</f>
        <v>LK PROJEKT s.r.o., ul.28.října 933/11, Čelákovice</v>
      </c>
      <c r="K51" s="52"/>
    </row>
    <row r="52" s="1" customFormat="1" ht="14.4" customHeight="1">
      <c r="B52" s="47"/>
      <c r="C52" s="40" t="s">
        <v>38</v>
      </c>
      <c r="D52" s="48"/>
      <c r="E52" s="48"/>
      <c r="F52" s="35" t="str">
        <f>IF(E18="","",E18)</f>
        <v/>
      </c>
      <c r="G52" s="48"/>
      <c r="H52" s="48"/>
      <c r="I52" s="146"/>
      <c r="J52" s="173"/>
      <c r="K52" s="52"/>
    </row>
    <row r="53" s="1" customFormat="1" ht="10.32" customHeight="1">
      <c r="B53" s="47"/>
      <c r="C53" s="48"/>
      <c r="D53" s="48"/>
      <c r="E53" s="48"/>
      <c r="F53" s="48"/>
      <c r="G53" s="48"/>
      <c r="H53" s="48"/>
      <c r="I53" s="146"/>
      <c r="J53" s="48"/>
      <c r="K53" s="52"/>
    </row>
    <row r="54" s="1" customFormat="1" ht="29.28" customHeight="1">
      <c r="B54" s="47"/>
      <c r="C54" s="174" t="s">
        <v>132</v>
      </c>
      <c r="D54" s="161"/>
      <c r="E54" s="161"/>
      <c r="F54" s="161"/>
      <c r="G54" s="161"/>
      <c r="H54" s="161"/>
      <c r="I54" s="175"/>
      <c r="J54" s="176" t="s">
        <v>133</v>
      </c>
      <c r="K54" s="177"/>
    </row>
    <row r="55" s="1" customFormat="1" ht="10.32" customHeight="1">
      <c r="B55" s="47"/>
      <c r="C55" s="48"/>
      <c r="D55" s="48"/>
      <c r="E55" s="48"/>
      <c r="F55" s="48"/>
      <c r="G55" s="48"/>
      <c r="H55" s="48"/>
      <c r="I55" s="146"/>
      <c r="J55" s="48"/>
      <c r="K55" s="52"/>
    </row>
    <row r="56" s="1" customFormat="1" ht="29.28" customHeight="1">
      <c r="B56" s="47"/>
      <c r="C56" s="178" t="s">
        <v>134</v>
      </c>
      <c r="D56" s="48"/>
      <c r="E56" s="48"/>
      <c r="F56" s="48"/>
      <c r="G56" s="48"/>
      <c r="H56" s="48"/>
      <c r="I56" s="146"/>
      <c r="J56" s="157">
        <f>J85</f>
        <v>0</v>
      </c>
      <c r="K56" s="52"/>
      <c r="AU56" s="24" t="s">
        <v>135</v>
      </c>
    </row>
    <row r="57" s="7" customFormat="1" ht="24.96" customHeight="1">
      <c r="B57" s="179"/>
      <c r="C57" s="180"/>
      <c r="D57" s="181" t="s">
        <v>136</v>
      </c>
      <c r="E57" s="182"/>
      <c r="F57" s="182"/>
      <c r="G57" s="182"/>
      <c r="H57" s="182"/>
      <c r="I57" s="183"/>
      <c r="J57" s="184">
        <f>J86</f>
        <v>0</v>
      </c>
      <c r="K57" s="185"/>
    </row>
    <row r="58" s="8" customFormat="1" ht="19.92" customHeight="1">
      <c r="B58" s="186"/>
      <c r="C58" s="187"/>
      <c r="D58" s="188" t="s">
        <v>137</v>
      </c>
      <c r="E58" s="189"/>
      <c r="F58" s="189"/>
      <c r="G58" s="189"/>
      <c r="H58" s="189"/>
      <c r="I58" s="190"/>
      <c r="J58" s="191">
        <f>J87</f>
        <v>0</v>
      </c>
      <c r="K58" s="192"/>
    </row>
    <row r="59" s="8" customFormat="1" ht="19.92" customHeight="1">
      <c r="B59" s="186"/>
      <c r="C59" s="187"/>
      <c r="D59" s="188" t="s">
        <v>138</v>
      </c>
      <c r="E59" s="189"/>
      <c r="F59" s="189"/>
      <c r="G59" s="189"/>
      <c r="H59" s="189"/>
      <c r="I59" s="190"/>
      <c r="J59" s="191">
        <f>J185</f>
        <v>0</v>
      </c>
      <c r="K59" s="192"/>
    </row>
    <row r="60" s="8" customFormat="1" ht="19.92" customHeight="1">
      <c r="B60" s="186"/>
      <c r="C60" s="187"/>
      <c r="D60" s="188" t="s">
        <v>139</v>
      </c>
      <c r="E60" s="189"/>
      <c r="F60" s="189"/>
      <c r="G60" s="189"/>
      <c r="H60" s="189"/>
      <c r="I60" s="190"/>
      <c r="J60" s="191">
        <f>J198</f>
        <v>0</v>
      </c>
      <c r="K60" s="192"/>
    </row>
    <row r="61" s="8" customFormat="1" ht="19.92" customHeight="1">
      <c r="B61" s="186"/>
      <c r="C61" s="187"/>
      <c r="D61" s="188" t="s">
        <v>140</v>
      </c>
      <c r="E61" s="189"/>
      <c r="F61" s="189"/>
      <c r="G61" s="189"/>
      <c r="H61" s="189"/>
      <c r="I61" s="190"/>
      <c r="J61" s="191">
        <f>J202</f>
        <v>0</v>
      </c>
      <c r="K61" s="192"/>
    </row>
    <row r="62" s="8" customFormat="1" ht="19.92" customHeight="1">
      <c r="B62" s="186"/>
      <c r="C62" s="187"/>
      <c r="D62" s="188" t="s">
        <v>142</v>
      </c>
      <c r="E62" s="189"/>
      <c r="F62" s="189"/>
      <c r="G62" s="189"/>
      <c r="H62" s="189"/>
      <c r="I62" s="190"/>
      <c r="J62" s="191">
        <f>J206</f>
        <v>0</v>
      </c>
      <c r="K62" s="192"/>
    </row>
    <row r="63" s="8" customFormat="1" ht="19.92" customHeight="1">
      <c r="B63" s="186"/>
      <c r="C63" s="187"/>
      <c r="D63" s="188" t="s">
        <v>143</v>
      </c>
      <c r="E63" s="189"/>
      <c r="F63" s="189"/>
      <c r="G63" s="189"/>
      <c r="H63" s="189"/>
      <c r="I63" s="190"/>
      <c r="J63" s="191">
        <f>J249</f>
        <v>0</v>
      </c>
      <c r="K63" s="192"/>
    </row>
    <row r="64" s="8" customFormat="1" ht="19.92" customHeight="1">
      <c r="B64" s="186"/>
      <c r="C64" s="187"/>
      <c r="D64" s="188" t="s">
        <v>144</v>
      </c>
      <c r="E64" s="189"/>
      <c r="F64" s="189"/>
      <c r="G64" s="189"/>
      <c r="H64" s="189"/>
      <c r="I64" s="190"/>
      <c r="J64" s="191">
        <f>J253</f>
        <v>0</v>
      </c>
      <c r="K64" s="192"/>
    </row>
    <row r="65" s="8" customFormat="1" ht="19.92" customHeight="1">
      <c r="B65" s="186"/>
      <c r="C65" s="187"/>
      <c r="D65" s="188" t="s">
        <v>145</v>
      </c>
      <c r="E65" s="189"/>
      <c r="F65" s="189"/>
      <c r="G65" s="189"/>
      <c r="H65" s="189"/>
      <c r="I65" s="190"/>
      <c r="J65" s="191">
        <f>J270</f>
        <v>0</v>
      </c>
      <c r="K65" s="192"/>
    </row>
    <row r="66" s="1" customFormat="1" ht="21.84" customHeight="1">
      <c r="B66" s="47"/>
      <c r="C66" s="48"/>
      <c r="D66" s="48"/>
      <c r="E66" s="48"/>
      <c r="F66" s="48"/>
      <c r="G66" s="48"/>
      <c r="H66" s="48"/>
      <c r="I66" s="146"/>
      <c r="J66" s="48"/>
      <c r="K66" s="52"/>
    </row>
    <row r="67" s="1" customFormat="1" ht="6.96" customHeight="1">
      <c r="B67" s="68"/>
      <c r="C67" s="69"/>
      <c r="D67" s="69"/>
      <c r="E67" s="69"/>
      <c r="F67" s="69"/>
      <c r="G67" s="69"/>
      <c r="H67" s="69"/>
      <c r="I67" s="168"/>
      <c r="J67" s="69"/>
      <c r="K67" s="70"/>
    </row>
    <row r="71" s="1" customFormat="1" ht="6.96" customHeight="1">
      <c r="B71" s="71"/>
      <c r="C71" s="72"/>
      <c r="D71" s="72"/>
      <c r="E71" s="72"/>
      <c r="F71" s="72"/>
      <c r="G71" s="72"/>
      <c r="H71" s="72"/>
      <c r="I71" s="171"/>
      <c r="J71" s="72"/>
      <c r="K71" s="72"/>
      <c r="L71" s="73"/>
    </row>
    <row r="72" s="1" customFormat="1" ht="36.96" customHeight="1">
      <c r="B72" s="47"/>
      <c r="C72" s="74" t="s">
        <v>146</v>
      </c>
      <c r="D72" s="75"/>
      <c r="E72" s="75"/>
      <c r="F72" s="75"/>
      <c r="G72" s="75"/>
      <c r="H72" s="75"/>
      <c r="I72" s="193"/>
      <c r="J72" s="75"/>
      <c r="K72" s="75"/>
      <c r="L72" s="73"/>
    </row>
    <row r="73" s="1" customFormat="1" ht="6.96" customHeight="1">
      <c r="B73" s="47"/>
      <c r="C73" s="75"/>
      <c r="D73" s="75"/>
      <c r="E73" s="75"/>
      <c r="F73" s="75"/>
      <c r="G73" s="75"/>
      <c r="H73" s="75"/>
      <c r="I73" s="193"/>
      <c r="J73" s="75"/>
      <c r="K73" s="75"/>
      <c r="L73" s="73"/>
    </row>
    <row r="74" s="1" customFormat="1" ht="14.4" customHeight="1">
      <c r="B74" s="47"/>
      <c r="C74" s="77" t="s">
        <v>18</v>
      </c>
      <c r="D74" s="75"/>
      <c r="E74" s="75"/>
      <c r="F74" s="75"/>
      <c r="G74" s="75"/>
      <c r="H74" s="75"/>
      <c r="I74" s="193"/>
      <c r="J74" s="75"/>
      <c r="K74" s="75"/>
      <c r="L74" s="73"/>
    </row>
    <row r="75" s="1" customFormat="1" ht="16.5" customHeight="1">
      <c r="B75" s="47"/>
      <c r="C75" s="75"/>
      <c r="D75" s="75"/>
      <c r="E75" s="194" t="str">
        <f>E7</f>
        <v>Rekonstrukce kanalizační stoky AIa v ul. Písečná, Kolín</v>
      </c>
      <c r="F75" s="77"/>
      <c r="G75" s="77"/>
      <c r="H75" s="77"/>
      <c r="I75" s="193"/>
      <c r="J75" s="75"/>
      <c r="K75" s="75"/>
      <c r="L75" s="73"/>
    </row>
    <row r="76" s="1" customFormat="1" ht="14.4" customHeight="1">
      <c r="B76" s="47"/>
      <c r="C76" s="77" t="s">
        <v>129</v>
      </c>
      <c r="D76" s="75"/>
      <c r="E76" s="75"/>
      <c r="F76" s="75"/>
      <c r="G76" s="75"/>
      <c r="H76" s="75"/>
      <c r="I76" s="193"/>
      <c r="J76" s="75"/>
      <c r="K76" s="75"/>
      <c r="L76" s="73"/>
    </row>
    <row r="77" s="1" customFormat="1" ht="17.25" customHeight="1">
      <c r="B77" s="47"/>
      <c r="C77" s="75"/>
      <c r="D77" s="75"/>
      <c r="E77" s="83" t="str">
        <f>E9</f>
        <v>SO 04 - Rekonstrukce přípojek uličních vpustí</v>
      </c>
      <c r="F77" s="75"/>
      <c r="G77" s="75"/>
      <c r="H77" s="75"/>
      <c r="I77" s="193"/>
      <c r="J77" s="75"/>
      <c r="K77" s="75"/>
      <c r="L77" s="73"/>
    </row>
    <row r="78" s="1" customFormat="1" ht="6.96" customHeight="1">
      <c r="B78" s="47"/>
      <c r="C78" s="75"/>
      <c r="D78" s="75"/>
      <c r="E78" s="75"/>
      <c r="F78" s="75"/>
      <c r="G78" s="75"/>
      <c r="H78" s="75"/>
      <c r="I78" s="193"/>
      <c r="J78" s="75"/>
      <c r="K78" s="75"/>
      <c r="L78" s="73"/>
    </row>
    <row r="79" s="1" customFormat="1" ht="18" customHeight="1">
      <c r="B79" s="47"/>
      <c r="C79" s="77" t="s">
        <v>24</v>
      </c>
      <c r="D79" s="75"/>
      <c r="E79" s="75"/>
      <c r="F79" s="195" t="str">
        <f>F12</f>
        <v>Kolín</v>
      </c>
      <c r="G79" s="75"/>
      <c r="H79" s="75"/>
      <c r="I79" s="196" t="s">
        <v>26</v>
      </c>
      <c r="J79" s="86" t="str">
        <f>IF(J12="","",J12)</f>
        <v>3. 1. 2018</v>
      </c>
      <c r="K79" s="75"/>
      <c r="L79" s="73"/>
    </row>
    <row r="80" s="1" customFormat="1" ht="6.96" customHeight="1">
      <c r="B80" s="47"/>
      <c r="C80" s="75"/>
      <c r="D80" s="75"/>
      <c r="E80" s="75"/>
      <c r="F80" s="75"/>
      <c r="G80" s="75"/>
      <c r="H80" s="75"/>
      <c r="I80" s="193"/>
      <c r="J80" s="75"/>
      <c r="K80" s="75"/>
      <c r="L80" s="73"/>
    </row>
    <row r="81" s="1" customFormat="1">
      <c r="B81" s="47"/>
      <c r="C81" s="77" t="s">
        <v>32</v>
      </c>
      <c r="D81" s="75"/>
      <c r="E81" s="75"/>
      <c r="F81" s="195" t="str">
        <f>E15</f>
        <v>Město Kolín, Karlovo nám. 78, 280 02 Kolín</v>
      </c>
      <c r="G81" s="75"/>
      <c r="H81" s="75"/>
      <c r="I81" s="196" t="s">
        <v>40</v>
      </c>
      <c r="J81" s="195" t="str">
        <f>E21</f>
        <v>LK PROJEKT s.r.o., ul.28.října 933/11, Čelákovice</v>
      </c>
      <c r="K81" s="75"/>
      <c r="L81" s="73"/>
    </row>
    <row r="82" s="1" customFormat="1" ht="14.4" customHeight="1">
      <c r="B82" s="47"/>
      <c r="C82" s="77" t="s">
        <v>38</v>
      </c>
      <c r="D82" s="75"/>
      <c r="E82" s="75"/>
      <c r="F82" s="195" t="str">
        <f>IF(E18="","",E18)</f>
        <v/>
      </c>
      <c r="G82" s="75"/>
      <c r="H82" s="75"/>
      <c r="I82" s="193"/>
      <c r="J82" s="75"/>
      <c r="K82" s="75"/>
      <c r="L82" s="73"/>
    </row>
    <row r="83" s="1" customFormat="1" ht="10.32" customHeight="1">
      <c r="B83" s="47"/>
      <c r="C83" s="75"/>
      <c r="D83" s="75"/>
      <c r="E83" s="75"/>
      <c r="F83" s="75"/>
      <c r="G83" s="75"/>
      <c r="H83" s="75"/>
      <c r="I83" s="193"/>
      <c r="J83" s="75"/>
      <c r="K83" s="75"/>
      <c r="L83" s="73"/>
    </row>
    <row r="84" s="9" customFormat="1" ht="29.28" customHeight="1">
      <c r="B84" s="197"/>
      <c r="C84" s="198" t="s">
        <v>147</v>
      </c>
      <c r="D84" s="199" t="s">
        <v>65</v>
      </c>
      <c r="E84" s="199" t="s">
        <v>61</v>
      </c>
      <c r="F84" s="199" t="s">
        <v>148</v>
      </c>
      <c r="G84" s="199" t="s">
        <v>149</v>
      </c>
      <c r="H84" s="199" t="s">
        <v>150</v>
      </c>
      <c r="I84" s="200" t="s">
        <v>151</v>
      </c>
      <c r="J84" s="199" t="s">
        <v>133</v>
      </c>
      <c r="K84" s="201" t="s">
        <v>152</v>
      </c>
      <c r="L84" s="202"/>
      <c r="M84" s="103" t="s">
        <v>153</v>
      </c>
      <c r="N84" s="104" t="s">
        <v>50</v>
      </c>
      <c r="O84" s="104" t="s">
        <v>154</v>
      </c>
      <c r="P84" s="104" t="s">
        <v>155</v>
      </c>
      <c r="Q84" s="104" t="s">
        <v>156</v>
      </c>
      <c r="R84" s="104" t="s">
        <v>157</v>
      </c>
      <c r="S84" s="104" t="s">
        <v>158</v>
      </c>
      <c r="T84" s="105" t="s">
        <v>159</v>
      </c>
    </row>
    <row r="85" s="1" customFormat="1" ht="29.28" customHeight="1">
      <c r="B85" s="47"/>
      <c r="C85" s="109" t="s">
        <v>134</v>
      </c>
      <c r="D85" s="75"/>
      <c r="E85" s="75"/>
      <c r="F85" s="75"/>
      <c r="G85" s="75"/>
      <c r="H85" s="75"/>
      <c r="I85" s="193"/>
      <c r="J85" s="203">
        <f>BK85</f>
        <v>0</v>
      </c>
      <c r="K85" s="75"/>
      <c r="L85" s="73"/>
      <c r="M85" s="106"/>
      <c r="N85" s="107"/>
      <c r="O85" s="107"/>
      <c r="P85" s="204">
        <f>P86</f>
        <v>0</v>
      </c>
      <c r="Q85" s="107"/>
      <c r="R85" s="204">
        <f>R86</f>
        <v>68.039752020000009</v>
      </c>
      <c r="S85" s="107"/>
      <c r="T85" s="205">
        <f>T86</f>
        <v>37.887</v>
      </c>
      <c r="AT85" s="24" t="s">
        <v>79</v>
      </c>
      <c r="AU85" s="24" t="s">
        <v>135</v>
      </c>
      <c r="BK85" s="206">
        <f>BK86</f>
        <v>0</v>
      </c>
    </row>
    <row r="86" s="10" customFormat="1" ht="37.44" customHeight="1">
      <c r="B86" s="207"/>
      <c r="C86" s="208"/>
      <c r="D86" s="209" t="s">
        <v>79</v>
      </c>
      <c r="E86" s="210" t="s">
        <v>160</v>
      </c>
      <c r="F86" s="210" t="s">
        <v>161</v>
      </c>
      <c r="G86" s="208"/>
      <c r="H86" s="208"/>
      <c r="I86" s="211"/>
      <c r="J86" s="212">
        <f>BK86</f>
        <v>0</v>
      </c>
      <c r="K86" s="208"/>
      <c r="L86" s="213"/>
      <c r="M86" s="214"/>
      <c r="N86" s="215"/>
      <c r="O86" s="215"/>
      <c r="P86" s="216">
        <f>P87+P185+P198+P202+P206+P249+P253+P270</f>
        <v>0</v>
      </c>
      <c r="Q86" s="215"/>
      <c r="R86" s="216">
        <f>R87+R185+R198+R202+R206+R249+R253+R270</f>
        <v>68.039752020000009</v>
      </c>
      <c r="S86" s="215"/>
      <c r="T86" s="217">
        <f>T87+T185+T198+T202+T206+T249+T253+T270</f>
        <v>37.887</v>
      </c>
      <c r="AR86" s="218" t="s">
        <v>88</v>
      </c>
      <c r="AT86" s="219" t="s">
        <v>79</v>
      </c>
      <c r="AU86" s="219" t="s">
        <v>80</v>
      </c>
      <c r="AY86" s="218" t="s">
        <v>162</v>
      </c>
      <c r="BK86" s="220">
        <f>BK87+BK185+BK198+BK202+BK206+BK249+BK253+BK270</f>
        <v>0</v>
      </c>
    </row>
    <row r="87" s="10" customFormat="1" ht="19.92" customHeight="1">
      <c r="B87" s="207"/>
      <c r="C87" s="208"/>
      <c r="D87" s="209" t="s">
        <v>79</v>
      </c>
      <c r="E87" s="221" t="s">
        <v>88</v>
      </c>
      <c r="F87" s="221" t="s">
        <v>163</v>
      </c>
      <c r="G87" s="208"/>
      <c r="H87" s="208"/>
      <c r="I87" s="211"/>
      <c r="J87" s="222">
        <f>BK87</f>
        <v>0</v>
      </c>
      <c r="K87" s="208"/>
      <c r="L87" s="213"/>
      <c r="M87" s="214"/>
      <c r="N87" s="215"/>
      <c r="O87" s="215"/>
      <c r="P87" s="216">
        <f>SUM(P88:P184)</f>
        <v>0</v>
      </c>
      <c r="Q87" s="215"/>
      <c r="R87" s="216">
        <f>SUM(R88:R184)</f>
        <v>61.421300000000002</v>
      </c>
      <c r="S87" s="215"/>
      <c r="T87" s="217">
        <f>SUM(T88:T184)</f>
        <v>30.09</v>
      </c>
      <c r="AR87" s="218" t="s">
        <v>88</v>
      </c>
      <c r="AT87" s="219" t="s">
        <v>79</v>
      </c>
      <c r="AU87" s="219" t="s">
        <v>88</v>
      </c>
      <c r="AY87" s="218" t="s">
        <v>162</v>
      </c>
      <c r="BK87" s="220">
        <f>SUM(BK88:BK184)</f>
        <v>0</v>
      </c>
    </row>
    <row r="88" s="1" customFormat="1" ht="51" customHeight="1">
      <c r="B88" s="47"/>
      <c r="C88" s="223" t="s">
        <v>88</v>
      </c>
      <c r="D88" s="223" t="s">
        <v>164</v>
      </c>
      <c r="E88" s="224" t="s">
        <v>165</v>
      </c>
      <c r="F88" s="225" t="s">
        <v>166</v>
      </c>
      <c r="G88" s="226" t="s">
        <v>167</v>
      </c>
      <c r="H88" s="227">
        <v>29.5</v>
      </c>
      <c r="I88" s="228"/>
      <c r="J88" s="229">
        <f>ROUND(I88*H88,2)</f>
        <v>0</v>
      </c>
      <c r="K88" s="225" t="s">
        <v>168</v>
      </c>
      <c r="L88" s="73"/>
      <c r="M88" s="230" t="s">
        <v>37</v>
      </c>
      <c r="N88" s="231" t="s">
        <v>51</v>
      </c>
      <c r="O88" s="48"/>
      <c r="P88" s="232">
        <f>O88*H88</f>
        <v>0</v>
      </c>
      <c r="Q88" s="232">
        <v>0</v>
      </c>
      <c r="R88" s="232">
        <f>Q88*H88</f>
        <v>0</v>
      </c>
      <c r="S88" s="232">
        <v>0.57999999999999996</v>
      </c>
      <c r="T88" s="233">
        <f>S88*H88</f>
        <v>17.109999999999999</v>
      </c>
      <c r="AR88" s="24" t="s">
        <v>169</v>
      </c>
      <c r="AT88" s="24" t="s">
        <v>164</v>
      </c>
      <c r="AU88" s="24" t="s">
        <v>90</v>
      </c>
      <c r="AY88" s="24" t="s">
        <v>162</v>
      </c>
      <c r="BE88" s="234">
        <f>IF(N88="základní",J88,0)</f>
        <v>0</v>
      </c>
      <c r="BF88" s="234">
        <f>IF(N88="snížená",J88,0)</f>
        <v>0</v>
      </c>
      <c r="BG88" s="234">
        <f>IF(N88="zákl. přenesená",J88,0)</f>
        <v>0</v>
      </c>
      <c r="BH88" s="234">
        <f>IF(N88="sníž. přenesená",J88,0)</f>
        <v>0</v>
      </c>
      <c r="BI88" s="234">
        <f>IF(N88="nulová",J88,0)</f>
        <v>0</v>
      </c>
      <c r="BJ88" s="24" t="s">
        <v>88</v>
      </c>
      <c r="BK88" s="234">
        <f>ROUND(I88*H88,2)</f>
        <v>0</v>
      </c>
      <c r="BL88" s="24" t="s">
        <v>169</v>
      </c>
      <c r="BM88" s="24" t="s">
        <v>929</v>
      </c>
    </row>
    <row r="89" s="1" customFormat="1">
      <c r="B89" s="47"/>
      <c r="C89" s="75"/>
      <c r="D89" s="235" t="s">
        <v>171</v>
      </c>
      <c r="E89" s="75"/>
      <c r="F89" s="236" t="s">
        <v>172</v>
      </c>
      <c r="G89" s="75"/>
      <c r="H89" s="75"/>
      <c r="I89" s="193"/>
      <c r="J89" s="75"/>
      <c r="K89" s="75"/>
      <c r="L89" s="73"/>
      <c r="M89" s="237"/>
      <c r="N89" s="48"/>
      <c r="O89" s="48"/>
      <c r="P89" s="48"/>
      <c r="Q89" s="48"/>
      <c r="R89" s="48"/>
      <c r="S89" s="48"/>
      <c r="T89" s="96"/>
      <c r="AT89" s="24" t="s">
        <v>171</v>
      </c>
      <c r="AU89" s="24" t="s">
        <v>90</v>
      </c>
    </row>
    <row r="90" s="11" customFormat="1">
      <c r="B90" s="238"/>
      <c r="C90" s="239"/>
      <c r="D90" s="235" t="s">
        <v>173</v>
      </c>
      <c r="E90" s="240" t="s">
        <v>37</v>
      </c>
      <c r="F90" s="241" t="s">
        <v>930</v>
      </c>
      <c r="G90" s="239"/>
      <c r="H90" s="242">
        <v>29.5</v>
      </c>
      <c r="I90" s="243"/>
      <c r="J90" s="239"/>
      <c r="K90" s="239"/>
      <c r="L90" s="244"/>
      <c r="M90" s="245"/>
      <c r="N90" s="246"/>
      <c r="O90" s="246"/>
      <c r="P90" s="246"/>
      <c r="Q90" s="246"/>
      <c r="R90" s="246"/>
      <c r="S90" s="246"/>
      <c r="T90" s="247"/>
      <c r="AT90" s="248" t="s">
        <v>173</v>
      </c>
      <c r="AU90" s="248" t="s">
        <v>90</v>
      </c>
      <c r="AV90" s="11" t="s">
        <v>90</v>
      </c>
      <c r="AW90" s="11" t="s">
        <v>43</v>
      </c>
      <c r="AX90" s="11" t="s">
        <v>88</v>
      </c>
      <c r="AY90" s="248" t="s">
        <v>162</v>
      </c>
    </row>
    <row r="91" s="1" customFormat="1" ht="38.25" customHeight="1">
      <c r="B91" s="47"/>
      <c r="C91" s="223" t="s">
        <v>90</v>
      </c>
      <c r="D91" s="223" t="s">
        <v>164</v>
      </c>
      <c r="E91" s="224" t="s">
        <v>181</v>
      </c>
      <c r="F91" s="225" t="s">
        <v>182</v>
      </c>
      <c r="G91" s="226" t="s">
        <v>167</v>
      </c>
      <c r="H91" s="227">
        <v>59</v>
      </c>
      <c r="I91" s="228"/>
      <c r="J91" s="229">
        <f>ROUND(I91*H91,2)</f>
        <v>0</v>
      </c>
      <c r="K91" s="225" t="s">
        <v>168</v>
      </c>
      <c r="L91" s="73"/>
      <c r="M91" s="230" t="s">
        <v>37</v>
      </c>
      <c r="N91" s="231" t="s">
        <v>51</v>
      </c>
      <c r="O91" s="48"/>
      <c r="P91" s="232">
        <f>O91*H91</f>
        <v>0</v>
      </c>
      <c r="Q91" s="232">
        <v>0</v>
      </c>
      <c r="R91" s="232">
        <f>Q91*H91</f>
        <v>0</v>
      </c>
      <c r="S91" s="232">
        <v>0.22</v>
      </c>
      <c r="T91" s="233">
        <f>S91*H91</f>
        <v>12.98</v>
      </c>
      <c r="AR91" s="24" t="s">
        <v>169</v>
      </c>
      <c r="AT91" s="24" t="s">
        <v>164</v>
      </c>
      <c r="AU91" s="24" t="s">
        <v>90</v>
      </c>
      <c r="AY91" s="24" t="s">
        <v>162</v>
      </c>
      <c r="BE91" s="234">
        <f>IF(N91="základní",J91,0)</f>
        <v>0</v>
      </c>
      <c r="BF91" s="234">
        <f>IF(N91="snížená",J91,0)</f>
        <v>0</v>
      </c>
      <c r="BG91" s="234">
        <f>IF(N91="zákl. přenesená",J91,0)</f>
        <v>0</v>
      </c>
      <c r="BH91" s="234">
        <f>IF(N91="sníž. přenesená",J91,0)</f>
        <v>0</v>
      </c>
      <c r="BI91" s="234">
        <f>IF(N91="nulová",J91,0)</f>
        <v>0</v>
      </c>
      <c r="BJ91" s="24" t="s">
        <v>88</v>
      </c>
      <c r="BK91" s="234">
        <f>ROUND(I91*H91,2)</f>
        <v>0</v>
      </c>
      <c r="BL91" s="24" t="s">
        <v>169</v>
      </c>
      <c r="BM91" s="24" t="s">
        <v>931</v>
      </c>
    </row>
    <row r="92" s="1" customFormat="1">
      <c r="B92" s="47"/>
      <c r="C92" s="75"/>
      <c r="D92" s="235" t="s">
        <v>171</v>
      </c>
      <c r="E92" s="75"/>
      <c r="F92" s="236" t="s">
        <v>172</v>
      </c>
      <c r="G92" s="75"/>
      <c r="H92" s="75"/>
      <c r="I92" s="193"/>
      <c r="J92" s="75"/>
      <c r="K92" s="75"/>
      <c r="L92" s="73"/>
      <c r="M92" s="237"/>
      <c r="N92" s="48"/>
      <c r="O92" s="48"/>
      <c r="P92" s="48"/>
      <c r="Q92" s="48"/>
      <c r="R92" s="48"/>
      <c r="S92" s="48"/>
      <c r="T92" s="96"/>
      <c r="AT92" s="24" t="s">
        <v>171</v>
      </c>
      <c r="AU92" s="24" t="s">
        <v>90</v>
      </c>
    </row>
    <row r="93" s="11" customFormat="1">
      <c r="B93" s="238"/>
      <c r="C93" s="239"/>
      <c r="D93" s="235" t="s">
        <v>173</v>
      </c>
      <c r="E93" s="240" t="s">
        <v>37</v>
      </c>
      <c r="F93" s="241" t="s">
        <v>932</v>
      </c>
      <c r="G93" s="239"/>
      <c r="H93" s="242">
        <v>59</v>
      </c>
      <c r="I93" s="243"/>
      <c r="J93" s="239"/>
      <c r="K93" s="239"/>
      <c r="L93" s="244"/>
      <c r="M93" s="245"/>
      <c r="N93" s="246"/>
      <c r="O93" s="246"/>
      <c r="P93" s="246"/>
      <c r="Q93" s="246"/>
      <c r="R93" s="246"/>
      <c r="S93" s="246"/>
      <c r="T93" s="247"/>
      <c r="AT93" s="248" t="s">
        <v>173</v>
      </c>
      <c r="AU93" s="248" t="s">
        <v>90</v>
      </c>
      <c r="AV93" s="11" t="s">
        <v>90</v>
      </c>
      <c r="AW93" s="11" t="s">
        <v>43</v>
      </c>
      <c r="AX93" s="11" t="s">
        <v>88</v>
      </c>
      <c r="AY93" s="248" t="s">
        <v>162</v>
      </c>
    </row>
    <row r="94" s="1" customFormat="1" ht="63.75" customHeight="1">
      <c r="B94" s="47"/>
      <c r="C94" s="223" t="s">
        <v>185</v>
      </c>
      <c r="D94" s="223" t="s">
        <v>164</v>
      </c>
      <c r="E94" s="224" t="s">
        <v>199</v>
      </c>
      <c r="F94" s="225" t="s">
        <v>200</v>
      </c>
      <c r="G94" s="226" t="s">
        <v>201</v>
      </c>
      <c r="H94" s="227">
        <v>10</v>
      </c>
      <c r="I94" s="228"/>
      <c r="J94" s="229">
        <f>ROUND(I94*H94,2)</f>
        <v>0</v>
      </c>
      <c r="K94" s="225" t="s">
        <v>168</v>
      </c>
      <c r="L94" s="73"/>
      <c r="M94" s="230" t="s">
        <v>37</v>
      </c>
      <c r="N94" s="231" t="s">
        <v>51</v>
      </c>
      <c r="O94" s="48"/>
      <c r="P94" s="232">
        <f>O94*H94</f>
        <v>0</v>
      </c>
      <c r="Q94" s="232">
        <v>0.0086800000000000002</v>
      </c>
      <c r="R94" s="232">
        <f>Q94*H94</f>
        <v>0.086800000000000002</v>
      </c>
      <c r="S94" s="232">
        <v>0</v>
      </c>
      <c r="T94" s="233">
        <f>S94*H94</f>
        <v>0</v>
      </c>
      <c r="AR94" s="24" t="s">
        <v>169</v>
      </c>
      <c r="AT94" s="24" t="s">
        <v>164</v>
      </c>
      <c r="AU94" s="24" t="s">
        <v>90</v>
      </c>
      <c r="AY94" s="24" t="s">
        <v>162</v>
      </c>
      <c r="BE94" s="234">
        <f>IF(N94="základní",J94,0)</f>
        <v>0</v>
      </c>
      <c r="BF94" s="234">
        <f>IF(N94="snížená",J94,0)</f>
        <v>0</v>
      </c>
      <c r="BG94" s="234">
        <f>IF(N94="zákl. přenesená",J94,0)</f>
        <v>0</v>
      </c>
      <c r="BH94" s="234">
        <f>IF(N94="sníž. přenesená",J94,0)</f>
        <v>0</v>
      </c>
      <c r="BI94" s="234">
        <f>IF(N94="nulová",J94,0)</f>
        <v>0</v>
      </c>
      <c r="BJ94" s="24" t="s">
        <v>88</v>
      </c>
      <c r="BK94" s="234">
        <f>ROUND(I94*H94,2)</f>
        <v>0</v>
      </c>
      <c r="BL94" s="24" t="s">
        <v>169</v>
      </c>
      <c r="BM94" s="24" t="s">
        <v>933</v>
      </c>
    </row>
    <row r="95" s="1" customFormat="1">
      <c r="B95" s="47"/>
      <c r="C95" s="75"/>
      <c r="D95" s="235" t="s">
        <v>171</v>
      </c>
      <c r="E95" s="75"/>
      <c r="F95" s="236" t="s">
        <v>203</v>
      </c>
      <c r="G95" s="75"/>
      <c r="H95" s="75"/>
      <c r="I95" s="193"/>
      <c r="J95" s="75"/>
      <c r="K95" s="75"/>
      <c r="L95" s="73"/>
      <c r="M95" s="237"/>
      <c r="N95" s="48"/>
      <c r="O95" s="48"/>
      <c r="P95" s="48"/>
      <c r="Q95" s="48"/>
      <c r="R95" s="48"/>
      <c r="S95" s="48"/>
      <c r="T95" s="96"/>
      <c r="AT95" s="24" t="s">
        <v>171</v>
      </c>
      <c r="AU95" s="24" t="s">
        <v>90</v>
      </c>
    </row>
    <row r="96" s="13" customFormat="1">
      <c r="B96" s="260"/>
      <c r="C96" s="261"/>
      <c r="D96" s="235" t="s">
        <v>173</v>
      </c>
      <c r="E96" s="262" t="s">
        <v>37</v>
      </c>
      <c r="F96" s="263" t="s">
        <v>644</v>
      </c>
      <c r="G96" s="261"/>
      <c r="H96" s="262" t="s">
        <v>37</v>
      </c>
      <c r="I96" s="264"/>
      <c r="J96" s="261"/>
      <c r="K96" s="261"/>
      <c r="L96" s="265"/>
      <c r="M96" s="266"/>
      <c r="N96" s="267"/>
      <c r="O96" s="267"/>
      <c r="P96" s="267"/>
      <c r="Q96" s="267"/>
      <c r="R96" s="267"/>
      <c r="S96" s="267"/>
      <c r="T96" s="268"/>
      <c r="AT96" s="269" t="s">
        <v>173</v>
      </c>
      <c r="AU96" s="269" t="s">
        <v>90</v>
      </c>
      <c r="AV96" s="13" t="s">
        <v>88</v>
      </c>
      <c r="AW96" s="13" t="s">
        <v>43</v>
      </c>
      <c r="AX96" s="13" t="s">
        <v>80</v>
      </c>
      <c r="AY96" s="269" t="s">
        <v>162</v>
      </c>
    </row>
    <row r="97" s="11" customFormat="1">
      <c r="B97" s="238"/>
      <c r="C97" s="239"/>
      <c r="D97" s="235" t="s">
        <v>173</v>
      </c>
      <c r="E97" s="240" t="s">
        <v>37</v>
      </c>
      <c r="F97" s="241" t="s">
        <v>934</v>
      </c>
      <c r="G97" s="239"/>
      <c r="H97" s="242">
        <v>5</v>
      </c>
      <c r="I97" s="243"/>
      <c r="J97" s="239"/>
      <c r="K97" s="239"/>
      <c r="L97" s="244"/>
      <c r="M97" s="245"/>
      <c r="N97" s="246"/>
      <c r="O97" s="246"/>
      <c r="P97" s="246"/>
      <c r="Q97" s="246"/>
      <c r="R97" s="246"/>
      <c r="S97" s="246"/>
      <c r="T97" s="247"/>
      <c r="AT97" s="248" t="s">
        <v>173</v>
      </c>
      <c r="AU97" s="248" t="s">
        <v>90</v>
      </c>
      <c r="AV97" s="11" t="s">
        <v>90</v>
      </c>
      <c r="AW97" s="11" t="s">
        <v>43</v>
      </c>
      <c r="AX97" s="11" t="s">
        <v>80</v>
      </c>
      <c r="AY97" s="248" t="s">
        <v>162</v>
      </c>
    </row>
    <row r="98" s="13" customFormat="1">
      <c r="B98" s="260"/>
      <c r="C98" s="261"/>
      <c r="D98" s="235" t="s">
        <v>173</v>
      </c>
      <c r="E98" s="262" t="s">
        <v>37</v>
      </c>
      <c r="F98" s="263" t="s">
        <v>206</v>
      </c>
      <c r="G98" s="261"/>
      <c r="H98" s="262" t="s">
        <v>37</v>
      </c>
      <c r="I98" s="264"/>
      <c r="J98" s="261"/>
      <c r="K98" s="261"/>
      <c r="L98" s="265"/>
      <c r="M98" s="266"/>
      <c r="N98" s="267"/>
      <c r="O98" s="267"/>
      <c r="P98" s="267"/>
      <c r="Q98" s="267"/>
      <c r="R98" s="267"/>
      <c r="S98" s="267"/>
      <c r="T98" s="268"/>
      <c r="AT98" s="269" t="s">
        <v>173</v>
      </c>
      <c r="AU98" s="269" t="s">
        <v>90</v>
      </c>
      <c r="AV98" s="13" t="s">
        <v>88</v>
      </c>
      <c r="AW98" s="13" t="s">
        <v>43</v>
      </c>
      <c r="AX98" s="13" t="s">
        <v>80</v>
      </c>
      <c r="AY98" s="269" t="s">
        <v>162</v>
      </c>
    </row>
    <row r="99" s="11" customFormat="1">
      <c r="B99" s="238"/>
      <c r="C99" s="239"/>
      <c r="D99" s="235" t="s">
        <v>173</v>
      </c>
      <c r="E99" s="240" t="s">
        <v>37</v>
      </c>
      <c r="F99" s="241" t="s">
        <v>934</v>
      </c>
      <c r="G99" s="239"/>
      <c r="H99" s="242">
        <v>5</v>
      </c>
      <c r="I99" s="243"/>
      <c r="J99" s="239"/>
      <c r="K99" s="239"/>
      <c r="L99" s="244"/>
      <c r="M99" s="245"/>
      <c r="N99" s="246"/>
      <c r="O99" s="246"/>
      <c r="P99" s="246"/>
      <c r="Q99" s="246"/>
      <c r="R99" s="246"/>
      <c r="S99" s="246"/>
      <c r="T99" s="247"/>
      <c r="AT99" s="248" t="s">
        <v>173</v>
      </c>
      <c r="AU99" s="248" t="s">
        <v>90</v>
      </c>
      <c r="AV99" s="11" t="s">
        <v>90</v>
      </c>
      <c r="AW99" s="11" t="s">
        <v>43</v>
      </c>
      <c r="AX99" s="11" t="s">
        <v>80</v>
      </c>
      <c r="AY99" s="248" t="s">
        <v>162</v>
      </c>
    </row>
    <row r="100" s="12" customFormat="1">
      <c r="B100" s="249"/>
      <c r="C100" s="250"/>
      <c r="D100" s="235" t="s">
        <v>173</v>
      </c>
      <c r="E100" s="251" t="s">
        <v>37</v>
      </c>
      <c r="F100" s="252" t="s">
        <v>180</v>
      </c>
      <c r="G100" s="250"/>
      <c r="H100" s="253">
        <v>10</v>
      </c>
      <c r="I100" s="254"/>
      <c r="J100" s="250"/>
      <c r="K100" s="250"/>
      <c r="L100" s="255"/>
      <c r="M100" s="256"/>
      <c r="N100" s="257"/>
      <c r="O100" s="257"/>
      <c r="P100" s="257"/>
      <c r="Q100" s="257"/>
      <c r="R100" s="257"/>
      <c r="S100" s="257"/>
      <c r="T100" s="258"/>
      <c r="AT100" s="259" t="s">
        <v>173</v>
      </c>
      <c r="AU100" s="259" t="s">
        <v>90</v>
      </c>
      <c r="AV100" s="12" t="s">
        <v>169</v>
      </c>
      <c r="AW100" s="12" t="s">
        <v>43</v>
      </c>
      <c r="AX100" s="12" t="s">
        <v>88</v>
      </c>
      <c r="AY100" s="259" t="s">
        <v>162</v>
      </c>
    </row>
    <row r="101" s="1" customFormat="1" ht="25.5" customHeight="1">
      <c r="B101" s="47"/>
      <c r="C101" s="223" t="s">
        <v>169</v>
      </c>
      <c r="D101" s="223" t="s">
        <v>164</v>
      </c>
      <c r="E101" s="224" t="s">
        <v>216</v>
      </c>
      <c r="F101" s="225" t="s">
        <v>217</v>
      </c>
      <c r="G101" s="226" t="s">
        <v>201</v>
      </c>
      <c r="H101" s="227">
        <v>70</v>
      </c>
      <c r="I101" s="228"/>
      <c r="J101" s="229">
        <f>ROUND(I101*H101,2)</f>
        <v>0</v>
      </c>
      <c r="K101" s="225" t="s">
        <v>168</v>
      </c>
      <c r="L101" s="73"/>
      <c r="M101" s="230" t="s">
        <v>37</v>
      </c>
      <c r="N101" s="231" t="s">
        <v>51</v>
      </c>
      <c r="O101" s="48"/>
      <c r="P101" s="232">
        <f>O101*H101</f>
        <v>0</v>
      </c>
      <c r="Q101" s="232">
        <v>0.00014999999999999999</v>
      </c>
      <c r="R101" s="232">
        <f>Q101*H101</f>
        <v>0.010499999999999999</v>
      </c>
      <c r="S101" s="232">
        <v>0</v>
      </c>
      <c r="T101" s="233">
        <f>S101*H101</f>
        <v>0</v>
      </c>
      <c r="AR101" s="24" t="s">
        <v>169</v>
      </c>
      <c r="AT101" s="24" t="s">
        <v>164</v>
      </c>
      <c r="AU101" s="24" t="s">
        <v>90</v>
      </c>
      <c r="AY101" s="24" t="s">
        <v>162</v>
      </c>
      <c r="BE101" s="234">
        <f>IF(N101="základní",J101,0)</f>
        <v>0</v>
      </c>
      <c r="BF101" s="234">
        <f>IF(N101="snížená",J101,0)</f>
        <v>0</v>
      </c>
      <c r="BG101" s="234">
        <f>IF(N101="zákl. přenesená",J101,0)</f>
        <v>0</v>
      </c>
      <c r="BH101" s="234">
        <f>IF(N101="sníž. přenesená",J101,0)</f>
        <v>0</v>
      </c>
      <c r="BI101" s="234">
        <f>IF(N101="nulová",J101,0)</f>
        <v>0</v>
      </c>
      <c r="BJ101" s="24" t="s">
        <v>88</v>
      </c>
      <c r="BK101" s="234">
        <f>ROUND(I101*H101,2)</f>
        <v>0</v>
      </c>
      <c r="BL101" s="24" t="s">
        <v>169</v>
      </c>
      <c r="BM101" s="24" t="s">
        <v>935</v>
      </c>
    </row>
    <row r="102" s="1" customFormat="1">
      <c r="B102" s="47"/>
      <c r="C102" s="75"/>
      <c r="D102" s="235" t="s">
        <v>171</v>
      </c>
      <c r="E102" s="75"/>
      <c r="F102" s="236" t="s">
        <v>219</v>
      </c>
      <c r="G102" s="75"/>
      <c r="H102" s="75"/>
      <c r="I102" s="193"/>
      <c r="J102" s="75"/>
      <c r="K102" s="75"/>
      <c r="L102" s="73"/>
      <c r="M102" s="237"/>
      <c r="N102" s="48"/>
      <c r="O102" s="48"/>
      <c r="P102" s="48"/>
      <c r="Q102" s="48"/>
      <c r="R102" s="48"/>
      <c r="S102" s="48"/>
      <c r="T102" s="96"/>
      <c r="AT102" s="24" t="s">
        <v>171</v>
      </c>
      <c r="AU102" s="24" t="s">
        <v>90</v>
      </c>
    </row>
    <row r="103" s="11" customFormat="1">
      <c r="B103" s="238"/>
      <c r="C103" s="239"/>
      <c r="D103" s="235" t="s">
        <v>173</v>
      </c>
      <c r="E103" s="240" t="s">
        <v>37</v>
      </c>
      <c r="F103" s="241" t="s">
        <v>936</v>
      </c>
      <c r="G103" s="239"/>
      <c r="H103" s="242">
        <v>70</v>
      </c>
      <c r="I103" s="243"/>
      <c r="J103" s="239"/>
      <c r="K103" s="239"/>
      <c r="L103" s="244"/>
      <c r="M103" s="245"/>
      <c r="N103" s="246"/>
      <c r="O103" s="246"/>
      <c r="P103" s="246"/>
      <c r="Q103" s="246"/>
      <c r="R103" s="246"/>
      <c r="S103" s="246"/>
      <c r="T103" s="247"/>
      <c r="AT103" s="248" t="s">
        <v>173</v>
      </c>
      <c r="AU103" s="248" t="s">
        <v>90</v>
      </c>
      <c r="AV103" s="11" t="s">
        <v>90</v>
      </c>
      <c r="AW103" s="11" t="s">
        <v>43</v>
      </c>
      <c r="AX103" s="11" t="s">
        <v>88</v>
      </c>
      <c r="AY103" s="248" t="s">
        <v>162</v>
      </c>
    </row>
    <row r="104" s="1" customFormat="1" ht="25.5" customHeight="1">
      <c r="B104" s="47"/>
      <c r="C104" s="223" t="s">
        <v>115</v>
      </c>
      <c r="D104" s="223" t="s">
        <v>164</v>
      </c>
      <c r="E104" s="224" t="s">
        <v>223</v>
      </c>
      <c r="F104" s="225" t="s">
        <v>224</v>
      </c>
      <c r="G104" s="226" t="s">
        <v>201</v>
      </c>
      <c r="H104" s="227">
        <v>70</v>
      </c>
      <c r="I104" s="228"/>
      <c r="J104" s="229">
        <f>ROUND(I104*H104,2)</f>
        <v>0</v>
      </c>
      <c r="K104" s="225" t="s">
        <v>168</v>
      </c>
      <c r="L104" s="73"/>
      <c r="M104" s="230" t="s">
        <v>37</v>
      </c>
      <c r="N104" s="231" t="s">
        <v>51</v>
      </c>
      <c r="O104" s="48"/>
      <c r="P104" s="232">
        <f>O104*H104</f>
        <v>0</v>
      </c>
      <c r="Q104" s="232">
        <v>0</v>
      </c>
      <c r="R104" s="232">
        <f>Q104*H104</f>
        <v>0</v>
      </c>
      <c r="S104" s="232">
        <v>0</v>
      </c>
      <c r="T104" s="233">
        <f>S104*H104</f>
        <v>0</v>
      </c>
      <c r="AR104" s="24" t="s">
        <v>169</v>
      </c>
      <c r="AT104" s="24" t="s">
        <v>164</v>
      </c>
      <c r="AU104" s="24" t="s">
        <v>90</v>
      </c>
      <c r="AY104" s="24" t="s">
        <v>162</v>
      </c>
      <c r="BE104" s="234">
        <f>IF(N104="základní",J104,0)</f>
        <v>0</v>
      </c>
      <c r="BF104" s="234">
        <f>IF(N104="snížená",J104,0)</f>
        <v>0</v>
      </c>
      <c r="BG104" s="234">
        <f>IF(N104="zákl. přenesená",J104,0)</f>
        <v>0</v>
      </c>
      <c r="BH104" s="234">
        <f>IF(N104="sníž. přenesená",J104,0)</f>
        <v>0</v>
      </c>
      <c r="BI104" s="234">
        <f>IF(N104="nulová",J104,0)</f>
        <v>0</v>
      </c>
      <c r="BJ104" s="24" t="s">
        <v>88</v>
      </c>
      <c r="BK104" s="234">
        <f>ROUND(I104*H104,2)</f>
        <v>0</v>
      </c>
      <c r="BL104" s="24" t="s">
        <v>169</v>
      </c>
      <c r="BM104" s="24" t="s">
        <v>937</v>
      </c>
    </row>
    <row r="105" s="1" customFormat="1">
      <c r="B105" s="47"/>
      <c r="C105" s="75"/>
      <c r="D105" s="235" t="s">
        <v>171</v>
      </c>
      <c r="E105" s="75"/>
      <c r="F105" s="236" t="s">
        <v>219</v>
      </c>
      <c r="G105" s="75"/>
      <c r="H105" s="75"/>
      <c r="I105" s="193"/>
      <c r="J105" s="75"/>
      <c r="K105" s="75"/>
      <c r="L105" s="73"/>
      <c r="M105" s="237"/>
      <c r="N105" s="48"/>
      <c r="O105" s="48"/>
      <c r="P105" s="48"/>
      <c r="Q105" s="48"/>
      <c r="R105" s="48"/>
      <c r="S105" s="48"/>
      <c r="T105" s="96"/>
      <c r="AT105" s="24" t="s">
        <v>171</v>
      </c>
      <c r="AU105" s="24" t="s">
        <v>90</v>
      </c>
    </row>
    <row r="106" s="11" customFormat="1">
      <c r="B106" s="238"/>
      <c r="C106" s="239"/>
      <c r="D106" s="235" t="s">
        <v>173</v>
      </c>
      <c r="E106" s="240" t="s">
        <v>37</v>
      </c>
      <c r="F106" s="241" t="s">
        <v>936</v>
      </c>
      <c r="G106" s="239"/>
      <c r="H106" s="242">
        <v>70</v>
      </c>
      <c r="I106" s="243"/>
      <c r="J106" s="239"/>
      <c r="K106" s="239"/>
      <c r="L106" s="244"/>
      <c r="M106" s="245"/>
      <c r="N106" s="246"/>
      <c r="O106" s="246"/>
      <c r="P106" s="246"/>
      <c r="Q106" s="246"/>
      <c r="R106" s="246"/>
      <c r="S106" s="246"/>
      <c r="T106" s="247"/>
      <c r="AT106" s="248" t="s">
        <v>173</v>
      </c>
      <c r="AU106" s="248" t="s">
        <v>90</v>
      </c>
      <c r="AV106" s="11" t="s">
        <v>90</v>
      </c>
      <c r="AW106" s="11" t="s">
        <v>43</v>
      </c>
      <c r="AX106" s="11" t="s">
        <v>88</v>
      </c>
      <c r="AY106" s="248" t="s">
        <v>162</v>
      </c>
    </row>
    <row r="107" s="1" customFormat="1" ht="25.5" customHeight="1">
      <c r="B107" s="47"/>
      <c r="C107" s="223" t="s">
        <v>209</v>
      </c>
      <c r="D107" s="223" t="s">
        <v>164</v>
      </c>
      <c r="E107" s="224" t="s">
        <v>236</v>
      </c>
      <c r="F107" s="225" t="s">
        <v>237</v>
      </c>
      <c r="G107" s="226" t="s">
        <v>238</v>
      </c>
      <c r="H107" s="227">
        <v>38.75</v>
      </c>
      <c r="I107" s="228"/>
      <c r="J107" s="229">
        <f>ROUND(I107*H107,2)</f>
        <v>0</v>
      </c>
      <c r="K107" s="225" t="s">
        <v>168</v>
      </c>
      <c r="L107" s="73"/>
      <c r="M107" s="230" t="s">
        <v>37</v>
      </c>
      <c r="N107" s="231" t="s">
        <v>51</v>
      </c>
      <c r="O107" s="48"/>
      <c r="P107" s="232">
        <f>O107*H107</f>
        <v>0</v>
      </c>
      <c r="Q107" s="232">
        <v>0</v>
      </c>
      <c r="R107" s="232">
        <f>Q107*H107</f>
        <v>0</v>
      </c>
      <c r="S107" s="232">
        <v>0</v>
      </c>
      <c r="T107" s="233">
        <f>S107*H107</f>
        <v>0</v>
      </c>
      <c r="AR107" s="24" t="s">
        <v>169</v>
      </c>
      <c r="AT107" s="24" t="s">
        <v>164</v>
      </c>
      <c r="AU107" s="24" t="s">
        <v>90</v>
      </c>
      <c r="AY107" s="24" t="s">
        <v>162</v>
      </c>
      <c r="BE107" s="234">
        <f>IF(N107="základní",J107,0)</f>
        <v>0</v>
      </c>
      <c r="BF107" s="234">
        <f>IF(N107="snížená",J107,0)</f>
        <v>0</v>
      </c>
      <c r="BG107" s="234">
        <f>IF(N107="zákl. přenesená",J107,0)</f>
        <v>0</v>
      </c>
      <c r="BH107" s="234">
        <f>IF(N107="sníž. přenesená",J107,0)</f>
        <v>0</v>
      </c>
      <c r="BI107" s="234">
        <f>IF(N107="nulová",J107,0)</f>
        <v>0</v>
      </c>
      <c r="BJ107" s="24" t="s">
        <v>88</v>
      </c>
      <c r="BK107" s="234">
        <f>ROUND(I107*H107,2)</f>
        <v>0</v>
      </c>
      <c r="BL107" s="24" t="s">
        <v>169</v>
      </c>
      <c r="BM107" s="24" t="s">
        <v>938</v>
      </c>
    </row>
    <row r="108" s="1" customFormat="1">
      <c r="B108" s="47"/>
      <c r="C108" s="75"/>
      <c r="D108" s="235" t="s">
        <v>171</v>
      </c>
      <c r="E108" s="75"/>
      <c r="F108" s="236" t="s">
        <v>240</v>
      </c>
      <c r="G108" s="75"/>
      <c r="H108" s="75"/>
      <c r="I108" s="193"/>
      <c r="J108" s="75"/>
      <c r="K108" s="75"/>
      <c r="L108" s="73"/>
      <c r="M108" s="237"/>
      <c r="N108" s="48"/>
      <c r="O108" s="48"/>
      <c r="P108" s="48"/>
      <c r="Q108" s="48"/>
      <c r="R108" s="48"/>
      <c r="S108" s="48"/>
      <c r="T108" s="96"/>
      <c r="AT108" s="24" t="s">
        <v>171</v>
      </c>
      <c r="AU108" s="24" t="s">
        <v>90</v>
      </c>
    </row>
    <row r="109" s="13" customFormat="1">
      <c r="B109" s="260"/>
      <c r="C109" s="261"/>
      <c r="D109" s="235" t="s">
        <v>173</v>
      </c>
      <c r="E109" s="262" t="s">
        <v>37</v>
      </c>
      <c r="F109" s="263" t="s">
        <v>644</v>
      </c>
      <c r="G109" s="261"/>
      <c r="H109" s="262" t="s">
        <v>37</v>
      </c>
      <c r="I109" s="264"/>
      <c r="J109" s="261"/>
      <c r="K109" s="261"/>
      <c r="L109" s="265"/>
      <c r="M109" s="266"/>
      <c r="N109" s="267"/>
      <c r="O109" s="267"/>
      <c r="P109" s="267"/>
      <c r="Q109" s="267"/>
      <c r="R109" s="267"/>
      <c r="S109" s="267"/>
      <c r="T109" s="268"/>
      <c r="AT109" s="269" t="s">
        <v>173</v>
      </c>
      <c r="AU109" s="269" t="s">
        <v>90</v>
      </c>
      <c r="AV109" s="13" t="s">
        <v>88</v>
      </c>
      <c r="AW109" s="13" t="s">
        <v>43</v>
      </c>
      <c r="AX109" s="13" t="s">
        <v>80</v>
      </c>
      <c r="AY109" s="269" t="s">
        <v>162</v>
      </c>
    </row>
    <row r="110" s="11" customFormat="1">
      <c r="B110" s="238"/>
      <c r="C110" s="239"/>
      <c r="D110" s="235" t="s">
        <v>173</v>
      </c>
      <c r="E110" s="240" t="s">
        <v>37</v>
      </c>
      <c r="F110" s="241" t="s">
        <v>939</v>
      </c>
      <c r="G110" s="239"/>
      <c r="H110" s="242">
        <v>15.5</v>
      </c>
      <c r="I110" s="243"/>
      <c r="J110" s="239"/>
      <c r="K110" s="239"/>
      <c r="L110" s="244"/>
      <c r="M110" s="245"/>
      <c r="N110" s="246"/>
      <c r="O110" s="246"/>
      <c r="P110" s="246"/>
      <c r="Q110" s="246"/>
      <c r="R110" s="246"/>
      <c r="S110" s="246"/>
      <c r="T110" s="247"/>
      <c r="AT110" s="248" t="s">
        <v>173</v>
      </c>
      <c r="AU110" s="248" t="s">
        <v>90</v>
      </c>
      <c r="AV110" s="11" t="s">
        <v>90</v>
      </c>
      <c r="AW110" s="11" t="s">
        <v>43</v>
      </c>
      <c r="AX110" s="11" t="s">
        <v>80</v>
      </c>
      <c r="AY110" s="248" t="s">
        <v>162</v>
      </c>
    </row>
    <row r="111" s="13" customFormat="1">
      <c r="B111" s="260"/>
      <c r="C111" s="261"/>
      <c r="D111" s="235" t="s">
        <v>173</v>
      </c>
      <c r="E111" s="262" t="s">
        <v>37</v>
      </c>
      <c r="F111" s="263" t="s">
        <v>206</v>
      </c>
      <c r="G111" s="261"/>
      <c r="H111" s="262" t="s">
        <v>37</v>
      </c>
      <c r="I111" s="264"/>
      <c r="J111" s="261"/>
      <c r="K111" s="261"/>
      <c r="L111" s="265"/>
      <c r="M111" s="266"/>
      <c r="N111" s="267"/>
      <c r="O111" s="267"/>
      <c r="P111" s="267"/>
      <c r="Q111" s="267"/>
      <c r="R111" s="267"/>
      <c r="S111" s="267"/>
      <c r="T111" s="268"/>
      <c r="AT111" s="269" t="s">
        <v>173</v>
      </c>
      <c r="AU111" s="269" t="s">
        <v>90</v>
      </c>
      <c r="AV111" s="13" t="s">
        <v>88</v>
      </c>
      <c r="AW111" s="13" t="s">
        <v>43</v>
      </c>
      <c r="AX111" s="13" t="s">
        <v>80</v>
      </c>
      <c r="AY111" s="269" t="s">
        <v>162</v>
      </c>
    </row>
    <row r="112" s="11" customFormat="1">
      <c r="B112" s="238"/>
      <c r="C112" s="239"/>
      <c r="D112" s="235" t="s">
        <v>173</v>
      </c>
      <c r="E112" s="240" t="s">
        <v>37</v>
      </c>
      <c r="F112" s="241" t="s">
        <v>940</v>
      </c>
      <c r="G112" s="239"/>
      <c r="H112" s="242">
        <v>23.25</v>
      </c>
      <c r="I112" s="243"/>
      <c r="J112" s="239"/>
      <c r="K112" s="239"/>
      <c r="L112" s="244"/>
      <c r="M112" s="245"/>
      <c r="N112" s="246"/>
      <c r="O112" s="246"/>
      <c r="P112" s="246"/>
      <c r="Q112" s="246"/>
      <c r="R112" s="246"/>
      <c r="S112" s="246"/>
      <c r="T112" s="247"/>
      <c r="AT112" s="248" t="s">
        <v>173</v>
      </c>
      <c r="AU112" s="248" t="s">
        <v>90</v>
      </c>
      <c r="AV112" s="11" t="s">
        <v>90</v>
      </c>
      <c r="AW112" s="11" t="s">
        <v>43</v>
      </c>
      <c r="AX112" s="11" t="s">
        <v>80</v>
      </c>
      <c r="AY112" s="248" t="s">
        <v>162</v>
      </c>
    </row>
    <row r="113" s="12" customFormat="1">
      <c r="B113" s="249"/>
      <c r="C113" s="250"/>
      <c r="D113" s="235" t="s">
        <v>173</v>
      </c>
      <c r="E113" s="251" t="s">
        <v>37</v>
      </c>
      <c r="F113" s="252" t="s">
        <v>180</v>
      </c>
      <c r="G113" s="250"/>
      <c r="H113" s="253">
        <v>38.75</v>
      </c>
      <c r="I113" s="254"/>
      <c r="J113" s="250"/>
      <c r="K113" s="250"/>
      <c r="L113" s="255"/>
      <c r="M113" s="256"/>
      <c r="N113" s="257"/>
      <c r="O113" s="257"/>
      <c r="P113" s="257"/>
      <c r="Q113" s="257"/>
      <c r="R113" s="257"/>
      <c r="S113" s="257"/>
      <c r="T113" s="258"/>
      <c r="AT113" s="259" t="s">
        <v>173</v>
      </c>
      <c r="AU113" s="259" t="s">
        <v>90</v>
      </c>
      <c r="AV113" s="12" t="s">
        <v>169</v>
      </c>
      <c r="AW113" s="12" t="s">
        <v>43</v>
      </c>
      <c r="AX113" s="12" t="s">
        <v>88</v>
      </c>
      <c r="AY113" s="259" t="s">
        <v>162</v>
      </c>
    </row>
    <row r="114" s="1" customFormat="1" ht="38.25" customHeight="1">
      <c r="B114" s="47"/>
      <c r="C114" s="223" t="s">
        <v>215</v>
      </c>
      <c r="D114" s="223" t="s">
        <v>164</v>
      </c>
      <c r="E114" s="224" t="s">
        <v>249</v>
      </c>
      <c r="F114" s="225" t="s">
        <v>250</v>
      </c>
      <c r="G114" s="226" t="s">
        <v>238</v>
      </c>
      <c r="H114" s="227">
        <v>15.210000000000001</v>
      </c>
      <c r="I114" s="228"/>
      <c r="J114" s="229">
        <f>ROUND(I114*H114,2)</f>
        <v>0</v>
      </c>
      <c r="K114" s="225" t="s">
        <v>168</v>
      </c>
      <c r="L114" s="73"/>
      <c r="M114" s="230" t="s">
        <v>37</v>
      </c>
      <c r="N114" s="231" t="s">
        <v>51</v>
      </c>
      <c r="O114" s="48"/>
      <c r="P114" s="232">
        <f>O114*H114</f>
        <v>0</v>
      </c>
      <c r="Q114" s="232">
        <v>0</v>
      </c>
      <c r="R114" s="232">
        <f>Q114*H114</f>
        <v>0</v>
      </c>
      <c r="S114" s="232">
        <v>0</v>
      </c>
      <c r="T114" s="233">
        <f>S114*H114</f>
        <v>0</v>
      </c>
      <c r="AR114" s="24" t="s">
        <v>169</v>
      </c>
      <c r="AT114" s="24" t="s">
        <v>164</v>
      </c>
      <c r="AU114" s="24" t="s">
        <v>90</v>
      </c>
      <c r="AY114" s="24" t="s">
        <v>162</v>
      </c>
      <c r="BE114" s="234">
        <f>IF(N114="základní",J114,0)</f>
        <v>0</v>
      </c>
      <c r="BF114" s="234">
        <f>IF(N114="snížená",J114,0)</f>
        <v>0</v>
      </c>
      <c r="BG114" s="234">
        <f>IF(N114="zákl. přenesená",J114,0)</f>
        <v>0</v>
      </c>
      <c r="BH114" s="234">
        <f>IF(N114="sníž. přenesená",J114,0)</f>
        <v>0</v>
      </c>
      <c r="BI114" s="234">
        <f>IF(N114="nulová",J114,0)</f>
        <v>0</v>
      </c>
      <c r="BJ114" s="24" t="s">
        <v>88</v>
      </c>
      <c r="BK114" s="234">
        <f>ROUND(I114*H114,2)</f>
        <v>0</v>
      </c>
      <c r="BL114" s="24" t="s">
        <v>169</v>
      </c>
      <c r="BM114" s="24" t="s">
        <v>941</v>
      </c>
    </row>
    <row r="115" s="1" customFormat="1">
      <c r="B115" s="47"/>
      <c r="C115" s="75"/>
      <c r="D115" s="235" t="s">
        <v>171</v>
      </c>
      <c r="E115" s="75"/>
      <c r="F115" s="236" t="s">
        <v>252</v>
      </c>
      <c r="G115" s="75"/>
      <c r="H115" s="75"/>
      <c r="I115" s="193"/>
      <c r="J115" s="75"/>
      <c r="K115" s="75"/>
      <c r="L115" s="73"/>
      <c r="M115" s="237"/>
      <c r="N115" s="48"/>
      <c r="O115" s="48"/>
      <c r="P115" s="48"/>
      <c r="Q115" s="48"/>
      <c r="R115" s="48"/>
      <c r="S115" s="48"/>
      <c r="T115" s="96"/>
      <c r="AT115" s="24" t="s">
        <v>171</v>
      </c>
      <c r="AU115" s="24" t="s">
        <v>90</v>
      </c>
    </row>
    <row r="116" s="11" customFormat="1">
      <c r="B116" s="238"/>
      <c r="C116" s="239"/>
      <c r="D116" s="235" t="s">
        <v>173</v>
      </c>
      <c r="E116" s="240" t="s">
        <v>37</v>
      </c>
      <c r="F116" s="241" t="s">
        <v>942</v>
      </c>
      <c r="G116" s="239"/>
      <c r="H116" s="242">
        <v>54.25</v>
      </c>
      <c r="I116" s="243"/>
      <c r="J116" s="239"/>
      <c r="K116" s="239"/>
      <c r="L116" s="244"/>
      <c r="M116" s="245"/>
      <c r="N116" s="246"/>
      <c r="O116" s="246"/>
      <c r="P116" s="246"/>
      <c r="Q116" s="246"/>
      <c r="R116" s="246"/>
      <c r="S116" s="246"/>
      <c r="T116" s="247"/>
      <c r="AT116" s="248" t="s">
        <v>173</v>
      </c>
      <c r="AU116" s="248" t="s">
        <v>90</v>
      </c>
      <c r="AV116" s="11" t="s">
        <v>90</v>
      </c>
      <c r="AW116" s="11" t="s">
        <v>43</v>
      </c>
      <c r="AX116" s="11" t="s">
        <v>80</v>
      </c>
      <c r="AY116" s="248" t="s">
        <v>162</v>
      </c>
    </row>
    <row r="117" s="13" customFormat="1">
      <c r="B117" s="260"/>
      <c r="C117" s="261"/>
      <c r="D117" s="235" t="s">
        <v>173</v>
      </c>
      <c r="E117" s="262" t="s">
        <v>37</v>
      </c>
      <c r="F117" s="263" t="s">
        <v>260</v>
      </c>
      <c r="G117" s="261"/>
      <c r="H117" s="262" t="s">
        <v>37</v>
      </c>
      <c r="I117" s="264"/>
      <c r="J117" s="261"/>
      <c r="K117" s="261"/>
      <c r="L117" s="265"/>
      <c r="M117" s="266"/>
      <c r="N117" s="267"/>
      <c r="O117" s="267"/>
      <c r="P117" s="267"/>
      <c r="Q117" s="267"/>
      <c r="R117" s="267"/>
      <c r="S117" s="267"/>
      <c r="T117" s="268"/>
      <c r="AT117" s="269" t="s">
        <v>173</v>
      </c>
      <c r="AU117" s="269" t="s">
        <v>90</v>
      </c>
      <c r="AV117" s="13" t="s">
        <v>88</v>
      </c>
      <c r="AW117" s="13" t="s">
        <v>43</v>
      </c>
      <c r="AX117" s="13" t="s">
        <v>80</v>
      </c>
      <c r="AY117" s="269" t="s">
        <v>162</v>
      </c>
    </row>
    <row r="118" s="11" customFormat="1">
      <c r="B118" s="238"/>
      <c r="C118" s="239"/>
      <c r="D118" s="235" t="s">
        <v>173</v>
      </c>
      <c r="E118" s="240" t="s">
        <v>37</v>
      </c>
      <c r="F118" s="241" t="s">
        <v>943</v>
      </c>
      <c r="G118" s="239"/>
      <c r="H118" s="242">
        <v>-16.225000000000001</v>
      </c>
      <c r="I118" s="243"/>
      <c r="J118" s="239"/>
      <c r="K118" s="239"/>
      <c r="L118" s="244"/>
      <c r="M118" s="245"/>
      <c r="N118" s="246"/>
      <c r="O118" s="246"/>
      <c r="P118" s="246"/>
      <c r="Q118" s="246"/>
      <c r="R118" s="246"/>
      <c r="S118" s="246"/>
      <c r="T118" s="247"/>
      <c r="AT118" s="248" t="s">
        <v>173</v>
      </c>
      <c r="AU118" s="248" t="s">
        <v>90</v>
      </c>
      <c r="AV118" s="11" t="s">
        <v>90</v>
      </c>
      <c r="AW118" s="11" t="s">
        <v>43</v>
      </c>
      <c r="AX118" s="11" t="s">
        <v>80</v>
      </c>
      <c r="AY118" s="248" t="s">
        <v>162</v>
      </c>
    </row>
    <row r="119" s="12" customFormat="1">
      <c r="B119" s="249"/>
      <c r="C119" s="250"/>
      <c r="D119" s="235" t="s">
        <v>173</v>
      </c>
      <c r="E119" s="251" t="s">
        <v>920</v>
      </c>
      <c r="F119" s="252" t="s">
        <v>180</v>
      </c>
      <c r="G119" s="250"/>
      <c r="H119" s="253">
        <v>38.024999999999999</v>
      </c>
      <c r="I119" s="254"/>
      <c r="J119" s="250"/>
      <c r="K119" s="250"/>
      <c r="L119" s="255"/>
      <c r="M119" s="256"/>
      <c r="N119" s="257"/>
      <c r="O119" s="257"/>
      <c r="P119" s="257"/>
      <c r="Q119" s="257"/>
      <c r="R119" s="257"/>
      <c r="S119" s="257"/>
      <c r="T119" s="258"/>
      <c r="AT119" s="259" t="s">
        <v>173</v>
      </c>
      <c r="AU119" s="259" t="s">
        <v>90</v>
      </c>
      <c r="AV119" s="12" t="s">
        <v>169</v>
      </c>
      <c r="AW119" s="12" t="s">
        <v>43</v>
      </c>
      <c r="AX119" s="12" t="s">
        <v>88</v>
      </c>
      <c r="AY119" s="259" t="s">
        <v>162</v>
      </c>
    </row>
    <row r="120" s="13" customFormat="1">
      <c r="B120" s="260"/>
      <c r="C120" s="261"/>
      <c r="D120" s="235" t="s">
        <v>173</v>
      </c>
      <c r="E120" s="262" t="s">
        <v>37</v>
      </c>
      <c r="F120" s="263" t="s">
        <v>683</v>
      </c>
      <c r="G120" s="261"/>
      <c r="H120" s="262" t="s">
        <v>37</v>
      </c>
      <c r="I120" s="264"/>
      <c r="J120" s="261"/>
      <c r="K120" s="261"/>
      <c r="L120" s="265"/>
      <c r="M120" s="266"/>
      <c r="N120" s="267"/>
      <c r="O120" s="267"/>
      <c r="P120" s="267"/>
      <c r="Q120" s="267"/>
      <c r="R120" s="267"/>
      <c r="S120" s="267"/>
      <c r="T120" s="268"/>
      <c r="AT120" s="269" t="s">
        <v>173</v>
      </c>
      <c r="AU120" s="269" t="s">
        <v>90</v>
      </c>
      <c r="AV120" s="13" t="s">
        <v>88</v>
      </c>
      <c r="AW120" s="13" t="s">
        <v>43</v>
      </c>
      <c r="AX120" s="13" t="s">
        <v>80</v>
      </c>
      <c r="AY120" s="269" t="s">
        <v>162</v>
      </c>
    </row>
    <row r="121" s="11" customFormat="1">
      <c r="B121" s="238"/>
      <c r="C121" s="239"/>
      <c r="D121" s="235" t="s">
        <v>173</v>
      </c>
      <c r="E121" s="239"/>
      <c r="F121" s="241" t="s">
        <v>944</v>
      </c>
      <c r="G121" s="239"/>
      <c r="H121" s="242">
        <v>15.210000000000001</v>
      </c>
      <c r="I121" s="243"/>
      <c r="J121" s="239"/>
      <c r="K121" s="239"/>
      <c r="L121" s="244"/>
      <c r="M121" s="245"/>
      <c r="N121" s="246"/>
      <c r="O121" s="246"/>
      <c r="P121" s="246"/>
      <c r="Q121" s="246"/>
      <c r="R121" s="246"/>
      <c r="S121" s="246"/>
      <c r="T121" s="247"/>
      <c r="AT121" s="248" t="s">
        <v>173</v>
      </c>
      <c r="AU121" s="248" t="s">
        <v>90</v>
      </c>
      <c r="AV121" s="11" t="s">
        <v>90</v>
      </c>
      <c r="AW121" s="11" t="s">
        <v>6</v>
      </c>
      <c r="AX121" s="11" t="s">
        <v>88</v>
      </c>
      <c r="AY121" s="248" t="s">
        <v>162</v>
      </c>
    </row>
    <row r="122" s="1" customFormat="1" ht="38.25" customHeight="1">
      <c r="B122" s="47"/>
      <c r="C122" s="223" t="s">
        <v>222</v>
      </c>
      <c r="D122" s="223" t="s">
        <v>164</v>
      </c>
      <c r="E122" s="224" t="s">
        <v>267</v>
      </c>
      <c r="F122" s="225" t="s">
        <v>268</v>
      </c>
      <c r="G122" s="226" t="s">
        <v>238</v>
      </c>
      <c r="H122" s="227">
        <v>7.6050000000000004</v>
      </c>
      <c r="I122" s="228"/>
      <c r="J122" s="229">
        <f>ROUND(I122*H122,2)</f>
        <v>0</v>
      </c>
      <c r="K122" s="225" t="s">
        <v>168</v>
      </c>
      <c r="L122" s="73"/>
      <c r="M122" s="230" t="s">
        <v>37</v>
      </c>
      <c r="N122" s="231" t="s">
        <v>51</v>
      </c>
      <c r="O122" s="48"/>
      <c r="P122" s="232">
        <f>O122*H122</f>
        <v>0</v>
      </c>
      <c r="Q122" s="232">
        <v>0</v>
      </c>
      <c r="R122" s="232">
        <f>Q122*H122</f>
        <v>0</v>
      </c>
      <c r="S122" s="232">
        <v>0</v>
      </c>
      <c r="T122" s="233">
        <f>S122*H122</f>
        <v>0</v>
      </c>
      <c r="AR122" s="24" t="s">
        <v>169</v>
      </c>
      <c r="AT122" s="24" t="s">
        <v>164</v>
      </c>
      <c r="AU122" s="24" t="s">
        <v>90</v>
      </c>
      <c r="AY122" s="24" t="s">
        <v>162</v>
      </c>
      <c r="BE122" s="234">
        <f>IF(N122="základní",J122,0)</f>
        <v>0</v>
      </c>
      <c r="BF122" s="234">
        <f>IF(N122="snížená",J122,0)</f>
        <v>0</v>
      </c>
      <c r="BG122" s="234">
        <f>IF(N122="zákl. přenesená",J122,0)</f>
        <v>0</v>
      </c>
      <c r="BH122" s="234">
        <f>IF(N122="sníž. přenesená",J122,0)</f>
        <v>0</v>
      </c>
      <c r="BI122" s="234">
        <f>IF(N122="nulová",J122,0)</f>
        <v>0</v>
      </c>
      <c r="BJ122" s="24" t="s">
        <v>88</v>
      </c>
      <c r="BK122" s="234">
        <f>ROUND(I122*H122,2)</f>
        <v>0</v>
      </c>
      <c r="BL122" s="24" t="s">
        <v>169</v>
      </c>
      <c r="BM122" s="24" t="s">
        <v>945</v>
      </c>
    </row>
    <row r="123" s="1" customFormat="1">
      <c r="B123" s="47"/>
      <c r="C123" s="75"/>
      <c r="D123" s="235" t="s">
        <v>171</v>
      </c>
      <c r="E123" s="75"/>
      <c r="F123" s="236" t="s">
        <v>252</v>
      </c>
      <c r="G123" s="75"/>
      <c r="H123" s="75"/>
      <c r="I123" s="193"/>
      <c r="J123" s="75"/>
      <c r="K123" s="75"/>
      <c r="L123" s="73"/>
      <c r="M123" s="237"/>
      <c r="N123" s="48"/>
      <c r="O123" s="48"/>
      <c r="P123" s="48"/>
      <c r="Q123" s="48"/>
      <c r="R123" s="48"/>
      <c r="S123" s="48"/>
      <c r="T123" s="96"/>
      <c r="AT123" s="24" t="s">
        <v>171</v>
      </c>
      <c r="AU123" s="24" t="s">
        <v>90</v>
      </c>
    </row>
    <row r="124" s="11" customFormat="1">
      <c r="B124" s="238"/>
      <c r="C124" s="239"/>
      <c r="D124" s="235" t="s">
        <v>173</v>
      </c>
      <c r="E124" s="240" t="s">
        <v>37</v>
      </c>
      <c r="F124" s="241" t="s">
        <v>946</v>
      </c>
      <c r="G124" s="239"/>
      <c r="H124" s="242">
        <v>7.6050000000000004</v>
      </c>
      <c r="I124" s="243"/>
      <c r="J124" s="239"/>
      <c r="K124" s="239"/>
      <c r="L124" s="244"/>
      <c r="M124" s="245"/>
      <c r="N124" s="246"/>
      <c r="O124" s="246"/>
      <c r="P124" s="246"/>
      <c r="Q124" s="246"/>
      <c r="R124" s="246"/>
      <c r="S124" s="246"/>
      <c r="T124" s="247"/>
      <c r="AT124" s="248" t="s">
        <v>173</v>
      </c>
      <c r="AU124" s="248" t="s">
        <v>90</v>
      </c>
      <c r="AV124" s="11" t="s">
        <v>90</v>
      </c>
      <c r="AW124" s="11" t="s">
        <v>43</v>
      </c>
      <c r="AX124" s="11" t="s">
        <v>88</v>
      </c>
      <c r="AY124" s="248" t="s">
        <v>162</v>
      </c>
    </row>
    <row r="125" s="1" customFormat="1" ht="38.25" customHeight="1">
      <c r="B125" s="47"/>
      <c r="C125" s="223" t="s">
        <v>226</v>
      </c>
      <c r="D125" s="223" t="s">
        <v>164</v>
      </c>
      <c r="E125" s="224" t="s">
        <v>272</v>
      </c>
      <c r="F125" s="225" t="s">
        <v>273</v>
      </c>
      <c r="G125" s="226" t="s">
        <v>238</v>
      </c>
      <c r="H125" s="227">
        <v>22.815000000000001</v>
      </c>
      <c r="I125" s="228"/>
      <c r="J125" s="229">
        <f>ROUND(I125*H125,2)</f>
        <v>0</v>
      </c>
      <c r="K125" s="225" t="s">
        <v>168</v>
      </c>
      <c r="L125" s="73"/>
      <c r="M125" s="230" t="s">
        <v>37</v>
      </c>
      <c r="N125" s="231" t="s">
        <v>51</v>
      </c>
      <c r="O125" s="48"/>
      <c r="P125" s="232">
        <f>O125*H125</f>
        <v>0</v>
      </c>
      <c r="Q125" s="232">
        <v>0</v>
      </c>
      <c r="R125" s="232">
        <f>Q125*H125</f>
        <v>0</v>
      </c>
      <c r="S125" s="232">
        <v>0</v>
      </c>
      <c r="T125" s="233">
        <f>S125*H125</f>
        <v>0</v>
      </c>
      <c r="AR125" s="24" t="s">
        <v>169</v>
      </c>
      <c r="AT125" s="24" t="s">
        <v>164</v>
      </c>
      <c r="AU125" s="24" t="s">
        <v>90</v>
      </c>
      <c r="AY125" s="24" t="s">
        <v>162</v>
      </c>
      <c r="BE125" s="234">
        <f>IF(N125="základní",J125,0)</f>
        <v>0</v>
      </c>
      <c r="BF125" s="234">
        <f>IF(N125="snížená",J125,0)</f>
        <v>0</v>
      </c>
      <c r="BG125" s="234">
        <f>IF(N125="zákl. přenesená",J125,0)</f>
        <v>0</v>
      </c>
      <c r="BH125" s="234">
        <f>IF(N125="sníž. přenesená",J125,0)</f>
        <v>0</v>
      </c>
      <c r="BI125" s="234">
        <f>IF(N125="nulová",J125,0)</f>
        <v>0</v>
      </c>
      <c r="BJ125" s="24" t="s">
        <v>88</v>
      </c>
      <c r="BK125" s="234">
        <f>ROUND(I125*H125,2)</f>
        <v>0</v>
      </c>
      <c r="BL125" s="24" t="s">
        <v>169</v>
      </c>
      <c r="BM125" s="24" t="s">
        <v>947</v>
      </c>
    </row>
    <row r="126" s="1" customFormat="1">
      <c r="B126" s="47"/>
      <c r="C126" s="75"/>
      <c r="D126" s="235" t="s">
        <v>171</v>
      </c>
      <c r="E126" s="75"/>
      <c r="F126" s="236" t="s">
        <v>252</v>
      </c>
      <c r="G126" s="75"/>
      <c r="H126" s="75"/>
      <c r="I126" s="193"/>
      <c r="J126" s="75"/>
      <c r="K126" s="75"/>
      <c r="L126" s="73"/>
      <c r="M126" s="237"/>
      <c r="N126" s="48"/>
      <c r="O126" s="48"/>
      <c r="P126" s="48"/>
      <c r="Q126" s="48"/>
      <c r="R126" s="48"/>
      <c r="S126" s="48"/>
      <c r="T126" s="96"/>
      <c r="AT126" s="24" t="s">
        <v>171</v>
      </c>
      <c r="AU126" s="24" t="s">
        <v>90</v>
      </c>
    </row>
    <row r="127" s="13" customFormat="1">
      <c r="B127" s="260"/>
      <c r="C127" s="261"/>
      <c r="D127" s="235" t="s">
        <v>173</v>
      </c>
      <c r="E127" s="262" t="s">
        <v>37</v>
      </c>
      <c r="F127" s="263" t="s">
        <v>688</v>
      </c>
      <c r="G127" s="261"/>
      <c r="H127" s="262" t="s">
        <v>37</v>
      </c>
      <c r="I127" s="264"/>
      <c r="J127" s="261"/>
      <c r="K127" s="261"/>
      <c r="L127" s="265"/>
      <c r="M127" s="266"/>
      <c r="N127" s="267"/>
      <c r="O127" s="267"/>
      <c r="P127" s="267"/>
      <c r="Q127" s="267"/>
      <c r="R127" s="267"/>
      <c r="S127" s="267"/>
      <c r="T127" s="268"/>
      <c r="AT127" s="269" t="s">
        <v>173</v>
      </c>
      <c r="AU127" s="269" t="s">
        <v>90</v>
      </c>
      <c r="AV127" s="13" t="s">
        <v>88</v>
      </c>
      <c r="AW127" s="13" t="s">
        <v>43</v>
      </c>
      <c r="AX127" s="13" t="s">
        <v>80</v>
      </c>
      <c r="AY127" s="269" t="s">
        <v>162</v>
      </c>
    </row>
    <row r="128" s="11" customFormat="1">
      <c r="B128" s="238"/>
      <c r="C128" s="239"/>
      <c r="D128" s="235" t="s">
        <v>173</v>
      </c>
      <c r="E128" s="240" t="s">
        <v>37</v>
      </c>
      <c r="F128" s="241" t="s">
        <v>948</v>
      </c>
      <c r="G128" s="239"/>
      <c r="H128" s="242">
        <v>22.815000000000001</v>
      </c>
      <c r="I128" s="243"/>
      <c r="J128" s="239"/>
      <c r="K128" s="239"/>
      <c r="L128" s="244"/>
      <c r="M128" s="245"/>
      <c r="N128" s="246"/>
      <c r="O128" s="246"/>
      <c r="P128" s="246"/>
      <c r="Q128" s="246"/>
      <c r="R128" s="246"/>
      <c r="S128" s="246"/>
      <c r="T128" s="247"/>
      <c r="AT128" s="248" t="s">
        <v>173</v>
      </c>
      <c r="AU128" s="248" t="s">
        <v>90</v>
      </c>
      <c r="AV128" s="11" t="s">
        <v>90</v>
      </c>
      <c r="AW128" s="11" t="s">
        <v>43</v>
      </c>
      <c r="AX128" s="11" t="s">
        <v>88</v>
      </c>
      <c r="AY128" s="248" t="s">
        <v>162</v>
      </c>
    </row>
    <row r="129" s="1" customFormat="1" ht="38.25" customHeight="1">
      <c r="B129" s="47"/>
      <c r="C129" s="223" t="s">
        <v>231</v>
      </c>
      <c r="D129" s="223" t="s">
        <v>164</v>
      </c>
      <c r="E129" s="224" t="s">
        <v>277</v>
      </c>
      <c r="F129" s="225" t="s">
        <v>278</v>
      </c>
      <c r="G129" s="226" t="s">
        <v>238</v>
      </c>
      <c r="H129" s="227">
        <v>11.408</v>
      </c>
      <c r="I129" s="228"/>
      <c r="J129" s="229">
        <f>ROUND(I129*H129,2)</f>
        <v>0</v>
      </c>
      <c r="K129" s="225" t="s">
        <v>168</v>
      </c>
      <c r="L129" s="73"/>
      <c r="M129" s="230" t="s">
        <v>37</v>
      </c>
      <c r="N129" s="231" t="s">
        <v>51</v>
      </c>
      <c r="O129" s="48"/>
      <c r="P129" s="232">
        <f>O129*H129</f>
        <v>0</v>
      </c>
      <c r="Q129" s="232">
        <v>0</v>
      </c>
      <c r="R129" s="232">
        <f>Q129*H129</f>
        <v>0</v>
      </c>
      <c r="S129" s="232">
        <v>0</v>
      </c>
      <c r="T129" s="233">
        <f>S129*H129</f>
        <v>0</v>
      </c>
      <c r="AR129" s="24" t="s">
        <v>169</v>
      </c>
      <c r="AT129" s="24" t="s">
        <v>164</v>
      </c>
      <c r="AU129" s="24" t="s">
        <v>90</v>
      </c>
      <c r="AY129" s="24" t="s">
        <v>162</v>
      </c>
      <c r="BE129" s="234">
        <f>IF(N129="základní",J129,0)</f>
        <v>0</v>
      </c>
      <c r="BF129" s="234">
        <f>IF(N129="snížená",J129,0)</f>
        <v>0</v>
      </c>
      <c r="BG129" s="234">
        <f>IF(N129="zákl. přenesená",J129,0)</f>
        <v>0</v>
      </c>
      <c r="BH129" s="234">
        <f>IF(N129="sníž. přenesená",J129,0)</f>
        <v>0</v>
      </c>
      <c r="BI129" s="234">
        <f>IF(N129="nulová",J129,0)</f>
        <v>0</v>
      </c>
      <c r="BJ129" s="24" t="s">
        <v>88</v>
      </c>
      <c r="BK129" s="234">
        <f>ROUND(I129*H129,2)</f>
        <v>0</v>
      </c>
      <c r="BL129" s="24" t="s">
        <v>169</v>
      </c>
      <c r="BM129" s="24" t="s">
        <v>949</v>
      </c>
    </row>
    <row r="130" s="1" customFormat="1">
      <c r="B130" s="47"/>
      <c r="C130" s="75"/>
      <c r="D130" s="235" t="s">
        <v>171</v>
      </c>
      <c r="E130" s="75"/>
      <c r="F130" s="236" t="s">
        <v>252</v>
      </c>
      <c r="G130" s="75"/>
      <c r="H130" s="75"/>
      <c r="I130" s="193"/>
      <c r="J130" s="75"/>
      <c r="K130" s="75"/>
      <c r="L130" s="73"/>
      <c r="M130" s="237"/>
      <c r="N130" s="48"/>
      <c r="O130" s="48"/>
      <c r="P130" s="48"/>
      <c r="Q130" s="48"/>
      <c r="R130" s="48"/>
      <c r="S130" s="48"/>
      <c r="T130" s="96"/>
      <c r="AT130" s="24" t="s">
        <v>171</v>
      </c>
      <c r="AU130" s="24" t="s">
        <v>90</v>
      </c>
    </row>
    <row r="131" s="11" customFormat="1">
      <c r="B131" s="238"/>
      <c r="C131" s="239"/>
      <c r="D131" s="235" t="s">
        <v>173</v>
      </c>
      <c r="E131" s="240" t="s">
        <v>37</v>
      </c>
      <c r="F131" s="241" t="s">
        <v>950</v>
      </c>
      <c r="G131" s="239"/>
      <c r="H131" s="242">
        <v>11.408</v>
      </c>
      <c r="I131" s="243"/>
      <c r="J131" s="239"/>
      <c r="K131" s="239"/>
      <c r="L131" s="244"/>
      <c r="M131" s="245"/>
      <c r="N131" s="246"/>
      <c r="O131" s="246"/>
      <c r="P131" s="246"/>
      <c r="Q131" s="246"/>
      <c r="R131" s="246"/>
      <c r="S131" s="246"/>
      <c r="T131" s="247"/>
      <c r="AT131" s="248" t="s">
        <v>173</v>
      </c>
      <c r="AU131" s="248" t="s">
        <v>90</v>
      </c>
      <c r="AV131" s="11" t="s">
        <v>90</v>
      </c>
      <c r="AW131" s="11" t="s">
        <v>43</v>
      </c>
      <c r="AX131" s="11" t="s">
        <v>88</v>
      </c>
      <c r="AY131" s="248" t="s">
        <v>162</v>
      </c>
    </row>
    <row r="132" s="1" customFormat="1" ht="25.5" customHeight="1">
      <c r="B132" s="47"/>
      <c r="C132" s="223" t="s">
        <v>235</v>
      </c>
      <c r="D132" s="223" t="s">
        <v>164</v>
      </c>
      <c r="E132" s="224" t="s">
        <v>692</v>
      </c>
      <c r="F132" s="225" t="s">
        <v>693</v>
      </c>
      <c r="G132" s="226" t="s">
        <v>238</v>
      </c>
      <c r="H132" s="227">
        <v>14</v>
      </c>
      <c r="I132" s="228"/>
      <c r="J132" s="229">
        <f>ROUND(I132*H132,2)</f>
        <v>0</v>
      </c>
      <c r="K132" s="225" t="s">
        <v>168</v>
      </c>
      <c r="L132" s="73"/>
      <c r="M132" s="230" t="s">
        <v>37</v>
      </c>
      <c r="N132" s="231" t="s">
        <v>51</v>
      </c>
      <c r="O132" s="48"/>
      <c r="P132" s="232">
        <f>O132*H132</f>
        <v>0</v>
      </c>
      <c r="Q132" s="232">
        <v>0</v>
      </c>
      <c r="R132" s="232">
        <f>Q132*H132</f>
        <v>0</v>
      </c>
      <c r="S132" s="232">
        <v>0</v>
      </c>
      <c r="T132" s="233">
        <f>S132*H132</f>
        <v>0</v>
      </c>
      <c r="AR132" s="24" t="s">
        <v>169</v>
      </c>
      <c r="AT132" s="24" t="s">
        <v>164</v>
      </c>
      <c r="AU132" s="24" t="s">
        <v>90</v>
      </c>
      <c r="AY132" s="24" t="s">
        <v>162</v>
      </c>
      <c r="BE132" s="234">
        <f>IF(N132="základní",J132,0)</f>
        <v>0</v>
      </c>
      <c r="BF132" s="234">
        <f>IF(N132="snížená",J132,0)</f>
        <v>0</v>
      </c>
      <c r="BG132" s="234">
        <f>IF(N132="zákl. přenesená",J132,0)</f>
        <v>0</v>
      </c>
      <c r="BH132" s="234">
        <f>IF(N132="sníž. přenesená",J132,0)</f>
        <v>0</v>
      </c>
      <c r="BI132" s="234">
        <f>IF(N132="nulová",J132,0)</f>
        <v>0</v>
      </c>
      <c r="BJ132" s="24" t="s">
        <v>88</v>
      </c>
      <c r="BK132" s="234">
        <f>ROUND(I132*H132,2)</f>
        <v>0</v>
      </c>
      <c r="BL132" s="24" t="s">
        <v>169</v>
      </c>
      <c r="BM132" s="24" t="s">
        <v>951</v>
      </c>
    </row>
    <row r="133" s="1" customFormat="1">
      <c r="B133" s="47"/>
      <c r="C133" s="75"/>
      <c r="D133" s="235" t="s">
        <v>171</v>
      </c>
      <c r="E133" s="75"/>
      <c r="F133" s="236" t="s">
        <v>285</v>
      </c>
      <c r="G133" s="75"/>
      <c r="H133" s="75"/>
      <c r="I133" s="193"/>
      <c r="J133" s="75"/>
      <c r="K133" s="75"/>
      <c r="L133" s="73"/>
      <c r="M133" s="237"/>
      <c r="N133" s="48"/>
      <c r="O133" s="48"/>
      <c r="P133" s="48"/>
      <c r="Q133" s="48"/>
      <c r="R133" s="48"/>
      <c r="S133" s="48"/>
      <c r="T133" s="96"/>
      <c r="AT133" s="24" t="s">
        <v>171</v>
      </c>
      <c r="AU133" s="24" t="s">
        <v>90</v>
      </c>
    </row>
    <row r="134" s="11" customFormat="1">
      <c r="B134" s="238"/>
      <c r="C134" s="239"/>
      <c r="D134" s="235" t="s">
        <v>173</v>
      </c>
      <c r="E134" s="240" t="s">
        <v>922</v>
      </c>
      <c r="F134" s="241" t="s">
        <v>952</v>
      </c>
      <c r="G134" s="239"/>
      <c r="H134" s="242">
        <v>14</v>
      </c>
      <c r="I134" s="243"/>
      <c r="J134" s="239"/>
      <c r="K134" s="239"/>
      <c r="L134" s="244"/>
      <c r="M134" s="245"/>
      <c r="N134" s="246"/>
      <c r="O134" s="246"/>
      <c r="P134" s="246"/>
      <c r="Q134" s="246"/>
      <c r="R134" s="246"/>
      <c r="S134" s="246"/>
      <c r="T134" s="247"/>
      <c r="AT134" s="248" t="s">
        <v>173</v>
      </c>
      <c r="AU134" s="248" t="s">
        <v>90</v>
      </c>
      <c r="AV134" s="11" t="s">
        <v>90</v>
      </c>
      <c r="AW134" s="11" t="s">
        <v>43</v>
      </c>
      <c r="AX134" s="11" t="s">
        <v>88</v>
      </c>
      <c r="AY134" s="248" t="s">
        <v>162</v>
      </c>
    </row>
    <row r="135" s="1" customFormat="1" ht="38.25" customHeight="1">
      <c r="B135" s="47"/>
      <c r="C135" s="223" t="s">
        <v>248</v>
      </c>
      <c r="D135" s="223" t="s">
        <v>164</v>
      </c>
      <c r="E135" s="224" t="s">
        <v>697</v>
      </c>
      <c r="F135" s="225" t="s">
        <v>698</v>
      </c>
      <c r="G135" s="226" t="s">
        <v>238</v>
      </c>
      <c r="H135" s="227">
        <v>7</v>
      </c>
      <c r="I135" s="228"/>
      <c r="J135" s="229">
        <f>ROUND(I135*H135,2)</f>
        <v>0</v>
      </c>
      <c r="K135" s="225" t="s">
        <v>168</v>
      </c>
      <c r="L135" s="73"/>
      <c r="M135" s="230" t="s">
        <v>37</v>
      </c>
      <c r="N135" s="231" t="s">
        <v>51</v>
      </c>
      <c r="O135" s="48"/>
      <c r="P135" s="232">
        <f>O135*H135</f>
        <v>0</v>
      </c>
      <c r="Q135" s="232">
        <v>0</v>
      </c>
      <c r="R135" s="232">
        <f>Q135*H135</f>
        <v>0</v>
      </c>
      <c r="S135" s="232">
        <v>0</v>
      </c>
      <c r="T135" s="233">
        <f>S135*H135</f>
        <v>0</v>
      </c>
      <c r="AR135" s="24" t="s">
        <v>169</v>
      </c>
      <c r="AT135" s="24" t="s">
        <v>164</v>
      </c>
      <c r="AU135" s="24" t="s">
        <v>90</v>
      </c>
      <c r="AY135" s="24" t="s">
        <v>162</v>
      </c>
      <c r="BE135" s="234">
        <f>IF(N135="základní",J135,0)</f>
        <v>0</v>
      </c>
      <c r="BF135" s="234">
        <f>IF(N135="snížená",J135,0)</f>
        <v>0</v>
      </c>
      <c r="BG135" s="234">
        <f>IF(N135="zákl. přenesená",J135,0)</f>
        <v>0</v>
      </c>
      <c r="BH135" s="234">
        <f>IF(N135="sníž. přenesená",J135,0)</f>
        <v>0</v>
      </c>
      <c r="BI135" s="234">
        <f>IF(N135="nulová",J135,0)</f>
        <v>0</v>
      </c>
      <c r="BJ135" s="24" t="s">
        <v>88</v>
      </c>
      <c r="BK135" s="234">
        <f>ROUND(I135*H135,2)</f>
        <v>0</v>
      </c>
      <c r="BL135" s="24" t="s">
        <v>169</v>
      </c>
      <c r="BM135" s="24" t="s">
        <v>953</v>
      </c>
    </row>
    <row r="136" s="1" customFormat="1">
      <c r="B136" s="47"/>
      <c r="C136" s="75"/>
      <c r="D136" s="235" t="s">
        <v>171</v>
      </c>
      <c r="E136" s="75"/>
      <c r="F136" s="236" t="s">
        <v>285</v>
      </c>
      <c r="G136" s="75"/>
      <c r="H136" s="75"/>
      <c r="I136" s="193"/>
      <c r="J136" s="75"/>
      <c r="K136" s="75"/>
      <c r="L136" s="73"/>
      <c r="M136" s="237"/>
      <c r="N136" s="48"/>
      <c r="O136" s="48"/>
      <c r="P136" s="48"/>
      <c r="Q136" s="48"/>
      <c r="R136" s="48"/>
      <c r="S136" s="48"/>
      <c r="T136" s="96"/>
      <c r="AT136" s="24" t="s">
        <v>171</v>
      </c>
      <c r="AU136" s="24" t="s">
        <v>90</v>
      </c>
    </row>
    <row r="137" s="11" customFormat="1">
      <c r="B137" s="238"/>
      <c r="C137" s="239"/>
      <c r="D137" s="235" t="s">
        <v>173</v>
      </c>
      <c r="E137" s="240" t="s">
        <v>37</v>
      </c>
      <c r="F137" s="241" t="s">
        <v>954</v>
      </c>
      <c r="G137" s="239"/>
      <c r="H137" s="242">
        <v>7</v>
      </c>
      <c r="I137" s="243"/>
      <c r="J137" s="239"/>
      <c r="K137" s="239"/>
      <c r="L137" s="244"/>
      <c r="M137" s="245"/>
      <c r="N137" s="246"/>
      <c r="O137" s="246"/>
      <c r="P137" s="246"/>
      <c r="Q137" s="246"/>
      <c r="R137" s="246"/>
      <c r="S137" s="246"/>
      <c r="T137" s="247"/>
      <c r="AT137" s="248" t="s">
        <v>173</v>
      </c>
      <c r="AU137" s="248" t="s">
        <v>90</v>
      </c>
      <c r="AV137" s="11" t="s">
        <v>90</v>
      </c>
      <c r="AW137" s="11" t="s">
        <v>43</v>
      </c>
      <c r="AX137" s="11" t="s">
        <v>88</v>
      </c>
      <c r="AY137" s="248" t="s">
        <v>162</v>
      </c>
    </row>
    <row r="138" s="1" customFormat="1" ht="25.5" customHeight="1">
      <c r="B138" s="47"/>
      <c r="C138" s="223" t="s">
        <v>266</v>
      </c>
      <c r="D138" s="223" t="s">
        <v>164</v>
      </c>
      <c r="E138" s="224" t="s">
        <v>297</v>
      </c>
      <c r="F138" s="225" t="s">
        <v>298</v>
      </c>
      <c r="G138" s="226" t="s">
        <v>167</v>
      </c>
      <c r="H138" s="227">
        <v>108.5</v>
      </c>
      <c r="I138" s="228"/>
      <c r="J138" s="229">
        <f>ROUND(I138*H138,2)</f>
        <v>0</v>
      </c>
      <c r="K138" s="225" t="s">
        <v>168</v>
      </c>
      <c r="L138" s="73"/>
      <c r="M138" s="230" t="s">
        <v>37</v>
      </c>
      <c r="N138" s="231" t="s">
        <v>51</v>
      </c>
      <c r="O138" s="48"/>
      <c r="P138" s="232">
        <f>O138*H138</f>
        <v>0</v>
      </c>
      <c r="Q138" s="232">
        <v>0</v>
      </c>
      <c r="R138" s="232">
        <f>Q138*H138</f>
        <v>0</v>
      </c>
      <c r="S138" s="232">
        <v>0</v>
      </c>
      <c r="T138" s="233">
        <f>S138*H138</f>
        <v>0</v>
      </c>
      <c r="AR138" s="24" t="s">
        <v>169</v>
      </c>
      <c r="AT138" s="24" t="s">
        <v>164</v>
      </c>
      <c r="AU138" s="24" t="s">
        <v>90</v>
      </c>
      <c r="AY138" s="24" t="s">
        <v>162</v>
      </c>
      <c r="BE138" s="234">
        <f>IF(N138="základní",J138,0)</f>
        <v>0</v>
      </c>
      <c r="BF138" s="234">
        <f>IF(N138="snížená",J138,0)</f>
        <v>0</v>
      </c>
      <c r="BG138" s="234">
        <f>IF(N138="zákl. přenesená",J138,0)</f>
        <v>0</v>
      </c>
      <c r="BH138" s="234">
        <f>IF(N138="sníž. přenesená",J138,0)</f>
        <v>0</v>
      </c>
      <c r="BI138" s="234">
        <f>IF(N138="nulová",J138,0)</f>
        <v>0</v>
      </c>
      <c r="BJ138" s="24" t="s">
        <v>88</v>
      </c>
      <c r="BK138" s="234">
        <f>ROUND(I138*H138,2)</f>
        <v>0</v>
      </c>
      <c r="BL138" s="24" t="s">
        <v>169</v>
      </c>
      <c r="BM138" s="24" t="s">
        <v>955</v>
      </c>
    </row>
    <row r="139" s="1" customFormat="1">
      <c r="B139" s="47"/>
      <c r="C139" s="75"/>
      <c r="D139" s="235" t="s">
        <v>171</v>
      </c>
      <c r="E139" s="75"/>
      <c r="F139" s="236" t="s">
        <v>300</v>
      </c>
      <c r="G139" s="75"/>
      <c r="H139" s="75"/>
      <c r="I139" s="193"/>
      <c r="J139" s="75"/>
      <c r="K139" s="75"/>
      <c r="L139" s="73"/>
      <c r="M139" s="237"/>
      <c r="N139" s="48"/>
      <c r="O139" s="48"/>
      <c r="P139" s="48"/>
      <c r="Q139" s="48"/>
      <c r="R139" s="48"/>
      <c r="S139" s="48"/>
      <c r="T139" s="96"/>
      <c r="AT139" s="24" t="s">
        <v>171</v>
      </c>
      <c r="AU139" s="24" t="s">
        <v>90</v>
      </c>
    </row>
    <row r="140" s="11" customFormat="1">
      <c r="B140" s="238"/>
      <c r="C140" s="239"/>
      <c r="D140" s="235" t="s">
        <v>173</v>
      </c>
      <c r="E140" s="240" t="s">
        <v>37</v>
      </c>
      <c r="F140" s="241" t="s">
        <v>956</v>
      </c>
      <c r="G140" s="239"/>
      <c r="H140" s="242">
        <v>108.5</v>
      </c>
      <c r="I140" s="243"/>
      <c r="J140" s="239"/>
      <c r="K140" s="239"/>
      <c r="L140" s="244"/>
      <c r="M140" s="245"/>
      <c r="N140" s="246"/>
      <c r="O140" s="246"/>
      <c r="P140" s="246"/>
      <c r="Q140" s="246"/>
      <c r="R140" s="246"/>
      <c r="S140" s="246"/>
      <c r="T140" s="247"/>
      <c r="AT140" s="248" t="s">
        <v>173</v>
      </c>
      <c r="AU140" s="248" t="s">
        <v>90</v>
      </c>
      <c r="AV140" s="11" t="s">
        <v>90</v>
      </c>
      <c r="AW140" s="11" t="s">
        <v>43</v>
      </c>
      <c r="AX140" s="11" t="s">
        <v>88</v>
      </c>
      <c r="AY140" s="248" t="s">
        <v>162</v>
      </c>
    </row>
    <row r="141" s="1" customFormat="1" ht="38.25" customHeight="1">
      <c r="B141" s="47"/>
      <c r="C141" s="223" t="s">
        <v>271</v>
      </c>
      <c r="D141" s="223" t="s">
        <v>164</v>
      </c>
      <c r="E141" s="224" t="s">
        <v>303</v>
      </c>
      <c r="F141" s="225" t="s">
        <v>304</v>
      </c>
      <c r="G141" s="226" t="s">
        <v>167</v>
      </c>
      <c r="H141" s="227">
        <v>108.5</v>
      </c>
      <c r="I141" s="228"/>
      <c r="J141" s="229">
        <f>ROUND(I141*H141,2)</f>
        <v>0</v>
      </c>
      <c r="K141" s="225" t="s">
        <v>168</v>
      </c>
      <c r="L141" s="73"/>
      <c r="M141" s="230" t="s">
        <v>37</v>
      </c>
      <c r="N141" s="231" t="s">
        <v>51</v>
      </c>
      <c r="O141" s="48"/>
      <c r="P141" s="232">
        <f>O141*H141</f>
        <v>0</v>
      </c>
      <c r="Q141" s="232">
        <v>0</v>
      </c>
      <c r="R141" s="232">
        <f>Q141*H141</f>
        <v>0</v>
      </c>
      <c r="S141" s="232">
        <v>0</v>
      </c>
      <c r="T141" s="233">
        <f>S141*H141</f>
        <v>0</v>
      </c>
      <c r="AR141" s="24" t="s">
        <v>169</v>
      </c>
      <c r="AT141" s="24" t="s">
        <v>164</v>
      </c>
      <c r="AU141" s="24" t="s">
        <v>90</v>
      </c>
      <c r="AY141" s="24" t="s">
        <v>162</v>
      </c>
      <c r="BE141" s="234">
        <f>IF(N141="základní",J141,0)</f>
        <v>0</v>
      </c>
      <c r="BF141" s="234">
        <f>IF(N141="snížená",J141,0)</f>
        <v>0</v>
      </c>
      <c r="BG141" s="234">
        <f>IF(N141="zákl. přenesená",J141,0)</f>
        <v>0</v>
      </c>
      <c r="BH141" s="234">
        <f>IF(N141="sníž. přenesená",J141,0)</f>
        <v>0</v>
      </c>
      <c r="BI141" s="234">
        <f>IF(N141="nulová",J141,0)</f>
        <v>0</v>
      </c>
      <c r="BJ141" s="24" t="s">
        <v>88</v>
      </c>
      <c r="BK141" s="234">
        <f>ROUND(I141*H141,2)</f>
        <v>0</v>
      </c>
      <c r="BL141" s="24" t="s">
        <v>169</v>
      </c>
      <c r="BM141" s="24" t="s">
        <v>957</v>
      </c>
    </row>
    <row r="142" s="1" customFormat="1">
      <c r="B142" s="47"/>
      <c r="C142" s="75"/>
      <c r="D142" s="235" t="s">
        <v>171</v>
      </c>
      <c r="E142" s="75"/>
      <c r="F142" s="236" t="s">
        <v>300</v>
      </c>
      <c r="G142" s="75"/>
      <c r="H142" s="75"/>
      <c r="I142" s="193"/>
      <c r="J142" s="75"/>
      <c r="K142" s="75"/>
      <c r="L142" s="73"/>
      <c r="M142" s="237"/>
      <c r="N142" s="48"/>
      <c r="O142" s="48"/>
      <c r="P142" s="48"/>
      <c r="Q142" s="48"/>
      <c r="R142" s="48"/>
      <c r="S142" s="48"/>
      <c r="T142" s="96"/>
      <c r="AT142" s="24" t="s">
        <v>171</v>
      </c>
      <c r="AU142" s="24" t="s">
        <v>90</v>
      </c>
    </row>
    <row r="143" s="11" customFormat="1">
      <c r="B143" s="238"/>
      <c r="C143" s="239"/>
      <c r="D143" s="235" t="s">
        <v>173</v>
      </c>
      <c r="E143" s="240" t="s">
        <v>37</v>
      </c>
      <c r="F143" s="241" t="s">
        <v>956</v>
      </c>
      <c r="G143" s="239"/>
      <c r="H143" s="242">
        <v>108.5</v>
      </c>
      <c r="I143" s="243"/>
      <c r="J143" s="239"/>
      <c r="K143" s="239"/>
      <c r="L143" s="244"/>
      <c r="M143" s="245"/>
      <c r="N143" s="246"/>
      <c r="O143" s="246"/>
      <c r="P143" s="246"/>
      <c r="Q143" s="246"/>
      <c r="R143" s="246"/>
      <c r="S143" s="246"/>
      <c r="T143" s="247"/>
      <c r="AT143" s="248" t="s">
        <v>173</v>
      </c>
      <c r="AU143" s="248" t="s">
        <v>90</v>
      </c>
      <c r="AV143" s="11" t="s">
        <v>90</v>
      </c>
      <c r="AW143" s="11" t="s">
        <v>43</v>
      </c>
      <c r="AX143" s="11" t="s">
        <v>88</v>
      </c>
      <c r="AY143" s="248" t="s">
        <v>162</v>
      </c>
    </row>
    <row r="144" s="1" customFormat="1" ht="38.25" customHeight="1">
      <c r="B144" s="47"/>
      <c r="C144" s="223" t="s">
        <v>10</v>
      </c>
      <c r="D144" s="223" t="s">
        <v>164</v>
      </c>
      <c r="E144" s="224" t="s">
        <v>307</v>
      </c>
      <c r="F144" s="225" t="s">
        <v>308</v>
      </c>
      <c r="G144" s="226" t="s">
        <v>238</v>
      </c>
      <c r="H144" s="227">
        <v>19.013000000000002</v>
      </c>
      <c r="I144" s="228"/>
      <c r="J144" s="229">
        <f>ROUND(I144*H144,2)</f>
        <v>0</v>
      </c>
      <c r="K144" s="225" t="s">
        <v>168</v>
      </c>
      <c r="L144" s="73"/>
      <c r="M144" s="230" t="s">
        <v>37</v>
      </c>
      <c r="N144" s="231" t="s">
        <v>51</v>
      </c>
      <c r="O144" s="48"/>
      <c r="P144" s="232">
        <f>O144*H144</f>
        <v>0</v>
      </c>
      <c r="Q144" s="232">
        <v>0</v>
      </c>
      <c r="R144" s="232">
        <f>Q144*H144</f>
        <v>0</v>
      </c>
      <c r="S144" s="232">
        <v>0</v>
      </c>
      <c r="T144" s="233">
        <f>S144*H144</f>
        <v>0</v>
      </c>
      <c r="AR144" s="24" t="s">
        <v>169</v>
      </c>
      <c r="AT144" s="24" t="s">
        <v>164</v>
      </c>
      <c r="AU144" s="24" t="s">
        <v>90</v>
      </c>
      <c r="AY144" s="24" t="s">
        <v>162</v>
      </c>
      <c r="BE144" s="234">
        <f>IF(N144="základní",J144,0)</f>
        <v>0</v>
      </c>
      <c r="BF144" s="234">
        <f>IF(N144="snížená",J144,0)</f>
        <v>0</v>
      </c>
      <c r="BG144" s="234">
        <f>IF(N144="zákl. přenesená",J144,0)</f>
        <v>0</v>
      </c>
      <c r="BH144" s="234">
        <f>IF(N144="sníž. přenesená",J144,0)</f>
        <v>0</v>
      </c>
      <c r="BI144" s="234">
        <f>IF(N144="nulová",J144,0)</f>
        <v>0</v>
      </c>
      <c r="BJ144" s="24" t="s">
        <v>88</v>
      </c>
      <c r="BK144" s="234">
        <f>ROUND(I144*H144,2)</f>
        <v>0</v>
      </c>
      <c r="BL144" s="24" t="s">
        <v>169</v>
      </c>
      <c r="BM144" s="24" t="s">
        <v>958</v>
      </c>
    </row>
    <row r="145" s="1" customFormat="1">
      <c r="B145" s="47"/>
      <c r="C145" s="75"/>
      <c r="D145" s="235" t="s">
        <v>171</v>
      </c>
      <c r="E145" s="75"/>
      <c r="F145" s="236" t="s">
        <v>310</v>
      </c>
      <c r="G145" s="75"/>
      <c r="H145" s="75"/>
      <c r="I145" s="193"/>
      <c r="J145" s="75"/>
      <c r="K145" s="75"/>
      <c r="L145" s="73"/>
      <c r="M145" s="237"/>
      <c r="N145" s="48"/>
      <c r="O145" s="48"/>
      <c r="P145" s="48"/>
      <c r="Q145" s="48"/>
      <c r="R145" s="48"/>
      <c r="S145" s="48"/>
      <c r="T145" s="96"/>
      <c r="AT145" s="24" t="s">
        <v>171</v>
      </c>
      <c r="AU145" s="24" t="s">
        <v>90</v>
      </c>
    </row>
    <row r="146" s="11" customFormat="1">
      <c r="B146" s="238"/>
      <c r="C146" s="239"/>
      <c r="D146" s="235" t="s">
        <v>173</v>
      </c>
      <c r="E146" s="240" t="s">
        <v>37</v>
      </c>
      <c r="F146" s="241" t="s">
        <v>959</v>
      </c>
      <c r="G146" s="239"/>
      <c r="H146" s="242">
        <v>19.013000000000002</v>
      </c>
      <c r="I146" s="243"/>
      <c r="J146" s="239"/>
      <c r="K146" s="239"/>
      <c r="L146" s="244"/>
      <c r="M146" s="245"/>
      <c r="N146" s="246"/>
      <c r="O146" s="246"/>
      <c r="P146" s="246"/>
      <c r="Q146" s="246"/>
      <c r="R146" s="246"/>
      <c r="S146" s="246"/>
      <c r="T146" s="247"/>
      <c r="AT146" s="248" t="s">
        <v>173</v>
      </c>
      <c r="AU146" s="248" t="s">
        <v>90</v>
      </c>
      <c r="AV146" s="11" t="s">
        <v>90</v>
      </c>
      <c r="AW146" s="11" t="s">
        <v>43</v>
      </c>
      <c r="AX146" s="11" t="s">
        <v>88</v>
      </c>
      <c r="AY146" s="248" t="s">
        <v>162</v>
      </c>
    </row>
    <row r="147" s="1" customFormat="1" ht="38.25" customHeight="1">
      <c r="B147" s="47"/>
      <c r="C147" s="223" t="s">
        <v>281</v>
      </c>
      <c r="D147" s="223" t="s">
        <v>164</v>
      </c>
      <c r="E147" s="224" t="s">
        <v>312</v>
      </c>
      <c r="F147" s="225" t="s">
        <v>313</v>
      </c>
      <c r="G147" s="226" t="s">
        <v>238</v>
      </c>
      <c r="H147" s="227">
        <v>30.021000000000001</v>
      </c>
      <c r="I147" s="228"/>
      <c r="J147" s="229">
        <f>ROUND(I147*H147,2)</f>
        <v>0</v>
      </c>
      <c r="K147" s="225" t="s">
        <v>168</v>
      </c>
      <c r="L147" s="73"/>
      <c r="M147" s="230" t="s">
        <v>37</v>
      </c>
      <c r="N147" s="231" t="s">
        <v>51</v>
      </c>
      <c r="O147" s="48"/>
      <c r="P147" s="232">
        <f>O147*H147</f>
        <v>0</v>
      </c>
      <c r="Q147" s="232">
        <v>0</v>
      </c>
      <c r="R147" s="232">
        <f>Q147*H147</f>
        <v>0</v>
      </c>
      <c r="S147" s="232">
        <v>0</v>
      </c>
      <c r="T147" s="233">
        <f>S147*H147</f>
        <v>0</v>
      </c>
      <c r="AR147" s="24" t="s">
        <v>169</v>
      </c>
      <c r="AT147" s="24" t="s">
        <v>164</v>
      </c>
      <c r="AU147" s="24" t="s">
        <v>90</v>
      </c>
      <c r="AY147" s="24" t="s">
        <v>162</v>
      </c>
      <c r="BE147" s="234">
        <f>IF(N147="základní",J147,0)</f>
        <v>0</v>
      </c>
      <c r="BF147" s="234">
        <f>IF(N147="snížená",J147,0)</f>
        <v>0</v>
      </c>
      <c r="BG147" s="234">
        <f>IF(N147="zákl. přenesená",J147,0)</f>
        <v>0</v>
      </c>
      <c r="BH147" s="234">
        <f>IF(N147="sníž. přenesená",J147,0)</f>
        <v>0</v>
      </c>
      <c r="BI147" s="234">
        <f>IF(N147="nulová",J147,0)</f>
        <v>0</v>
      </c>
      <c r="BJ147" s="24" t="s">
        <v>88</v>
      </c>
      <c r="BK147" s="234">
        <f>ROUND(I147*H147,2)</f>
        <v>0</v>
      </c>
      <c r="BL147" s="24" t="s">
        <v>169</v>
      </c>
      <c r="BM147" s="24" t="s">
        <v>960</v>
      </c>
    </row>
    <row r="148" s="1" customFormat="1">
      <c r="B148" s="47"/>
      <c r="C148" s="75"/>
      <c r="D148" s="235" t="s">
        <v>171</v>
      </c>
      <c r="E148" s="75"/>
      <c r="F148" s="236" t="s">
        <v>315</v>
      </c>
      <c r="G148" s="75"/>
      <c r="H148" s="75"/>
      <c r="I148" s="193"/>
      <c r="J148" s="75"/>
      <c r="K148" s="75"/>
      <c r="L148" s="73"/>
      <c r="M148" s="237"/>
      <c r="N148" s="48"/>
      <c r="O148" s="48"/>
      <c r="P148" s="48"/>
      <c r="Q148" s="48"/>
      <c r="R148" s="48"/>
      <c r="S148" s="48"/>
      <c r="T148" s="96"/>
      <c r="AT148" s="24" t="s">
        <v>171</v>
      </c>
      <c r="AU148" s="24" t="s">
        <v>90</v>
      </c>
    </row>
    <row r="149" s="11" customFormat="1">
      <c r="B149" s="238"/>
      <c r="C149" s="239"/>
      <c r="D149" s="235" t="s">
        <v>173</v>
      </c>
      <c r="E149" s="240" t="s">
        <v>37</v>
      </c>
      <c r="F149" s="241" t="s">
        <v>316</v>
      </c>
      <c r="G149" s="239"/>
      <c r="H149" s="242">
        <v>30.021000000000001</v>
      </c>
      <c r="I149" s="243"/>
      <c r="J149" s="239"/>
      <c r="K149" s="239"/>
      <c r="L149" s="244"/>
      <c r="M149" s="245"/>
      <c r="N149" s="246"/>
      <c r="O149" s="246"/>
      <c r="P149" s="246"/>
      <c r="Q149" s="246"/>
      <c r="R149" s="246"/>
      <c r="S149" s="246"/>
      <c r="T149" s="247"/>
      <c r="AT149" s="248" t="s">
        <v>173</v>
      </c>
      <c r="AU149" s="248" t="s">
        <v>90</v>
      </c>
      <c r="AV149" s="11" t="s">
        <v>90</v>
      </c>
      <c r="AW149" s="11" t="s">
        <v>43</v>
      </c>
      <c r="AX149" s="11" t="s">
        <v>88</v>
      </c>
      <c r="AY149" s="248" t="s">
        <v>162</v>
      </c>
    </row>
    <row r="150" s="1" customFormat="1" ht="38.25" customHeight="1">
      <c r="B150" s="47"/>
      <c r="C150" s="223" t="s">
        <v>291</v>
      </c>
      <c r="D150" s="223" t="s">
        <v>164</v>
      </c>
      <c r="E150" s="224" t="s">
        <v>318</v>
      </c>
      <c r="F150" s="225" t="s">
        <v>319</v>
      </c>
      <c r="G150" s="226" t="s">
        <v>238</v>
      </c>
      <c r="H150" s="227">
        <v>37.015000000000001</v>
      </c>
      <c r="I150" s="228"/>
      <c r="J150" s="229">
        <f>ROUND(I150*H150,2)</f>
        <v>0</v>
      </c>
      <c r="K150" s="225" t="s">
        <v>168</v>
      </c>
      <c r="L150" s="73"/>
      <c r="M150" s="230" t="s">
        <v>37</v>
      </c>
      <c r="N150" s="231" t="s">
        <v>51</v>
      </c>
      <c r="O150" s="48"/>
      <c r="P150" s="232">
        <f>O150*H150</f>
        <v>0</v>
      </c>
      <c r="Q150" s="232">
        <v>0</v>
      </c>
      <c r="R150" s="232">
        <f>Q150*H150</f>
        <v>0</v>
      </c>
      <c r="S150" s="232">
        <v>0</v>
      </c>
      <c r="T150" s="233">
        <f>S150*H150</f>
        <v>0</v>
      </c>
      <c r="AR150" s="24" t="s">
        <v>169</v>
      </c>
      <c r="AT150" s="24" t="s">
        <v>164</v>
      </c>
      <c r="AU150" s="24" t="s">
        <v>90</v>
      </c>
      <c r="AY150" s="24" t="s">
        <v>162</v>
      </c>
      <c r="BE150" s="234">
        <f>IF(N150="základní",J150,0)</f>
        <v>0</v>
      </c>
      <c r="BF150" s="234">
        <f>IF(N150="snížená",J150,0)</f>
        <v>0</v>
      </c>
      <c r="BG150" s="234">
        <f>IF(N150="zákl. přenesená",J150,0)</f>
        <v>0</v>
      </c>
      <c r="BH150" s="234">
        <f>IF(N150="sníž. přenesená",J150,0)</f>
        <v>0</v>
      </c>
      <c r="BI150" s="234">
        <f>IF(N150="nulová",J150,0)</f>
        <v>0</v>
      </c>
      <c r="BJ150" s="24" t="s">
        <v>88</v>
      </c>
      <c r="BK150" s="234">
        <f>ROUND(I150*H150,2)</f>
        <v>0</v>
      </c>
      <c r="BL150" s="24" t="s">
        <v>169</v>
      </c>
      <c r="BM150" s="24" t="s">
        <v>961</v>
      </c>
    </row>
    <row r="151" s="1" customFormat="1">
      <c r="B151" s="47"/>
      <c r="C151" s="75"/>
      <c r="D151" s="235" t="s">
        <v>171</v>
      </c>
      <c r="E151" s="75"/>
      <c r="F151" s="236" t="s">
        <v>315</v>
      </c>
      <c r="G151" s="75"/>
      <c r="H151" s="75"/>
      <c r="I151" s="193"/>
      <c r="J151" s="75"/>
      <c r="K151" s="75"/>
      <c r="L151" s="73"/>
      <c r="M151" s="237"/>
      <c r="N151" s="48"/>
      <c r="O151" s="48"/>
      <c r="P151" s="48"/>
      <c r="Q151" s="48"/>
      <c r="R151" s="48"/>
      <c r="S151" s="48"/>
      <c r="T151" s="96"/>
      <c r="AT151" s="24" t="s">
        <v>171</v>
      </c>
      <c r="AU151" s="24" t="s">
        <v>90</v>
      </c>
    </row>
    <row r="152" s="11" customFormat="1">
      <c r="B152" s="238"/>
      <c r="C152" s="239"/>
      <c r="D152" s="235" t="s">
        <v>173</v>
      </c>
      <c r="E152" s="240" t="s">
        <v>37</v>
      </c>
      <c r="F152" s="241" t="s">
        <v>617</v>
      </c>
      <c r="G152" s="239"/>
      <c r="H152" s="242">
        <v>37.015000000000001</v>
      </c>
      <c r="I152" s="243"/>
      <c r="J152" s="239"/>
      <c r="K152" s="239"/>
      <c r="L152" s="244"/>
      <c r="M152" s="245"/>
      <c r="N152" s="246"/>
      <c r="O152" s="246"/>
      <c r="P152" s="246"/>
      <c r="Q152" s="246"/>
      <c r="R152" s="246"/>
      <c r="S152" s="246"/>
      <c r="T152" s="247"/>
      <c r="AT152" s="248" t="s">
        <v>173</v>
      </c>
      <c r="AU152" s="248" t="s">
        <v>90</v>
      </c>
      <c r="AV152" s="11" t="s">
        <v>90</v>
      </c>
      <c r="AW152" s="11" t="s">
        <v>43</v>
      </c>
      <c r="AX152" s="11" t="s">
        <v>88</v>
      </c>
      <c r="AY152" s="248" t="s">
        <v>162</v>
      </c>
    </row>
    <row r="153" s="1" customFormat="1" ht="25.5" customHeight="1">
      <c r="B153" s="47"/>
      <c r="C153" s="223" t="s">
        <v>296</v>
      </c>
      <c r="D153" s="223" t="s">
        <v>164</v>
      </c>
      <c r="E153" s="224" t="s">
        <v>324</v>
      </c>
      <c r="F153" s="225" t="s">
        <v>325</v>
      </c>
      <c r="G153" s="226" t="s">
        <v>238</v>
      </c>
      <c r="H153" s="227">
        <v>15.010999999999999</v>
      </c>
      <c r="I153" s="228"/>
      <c r="J153" s="229">
        <f>ROUND(I153*H153,2)</f>
        <v>0</v>
      </c>
      <c r="K153" s="225" t="s">
        <v>168</v>
      </c>
      <c r="L153" s="73"/>
      <c r="M153" s="230" t="s">
        <v>37</v>
      </c>
      <c r="N153" s="231" t="s">
        <v>51</v>
      </c>
      <c r="O153" s="48"/>
      <c r="P153" s="232">
        <f>O153*H153</f>
        <v>0</v>
      </c>
      <c r="Q153" s="232">
        <v>0</v>
      </c>
      <c r="R153" s="232">
        <f>Q153*H153</f>
        <v>0</v>
      </c>
      <c r="S153" s="232">
        <v>0</v>
      </c>
      <c r="T153" s="233">
        <f>S153*H153</f>
        <v>0</v>
      </c>
      <c r="AR153" s="24" t="s">
        <v>169</v>
      </c>
      <c r="AT153" s="24" t="s">
        <v>164</v>
      </c>
      <c r="AU153" s="24" t="s">
        <v>90</v>
      </c>
      <c r="AY153" s="24" t="s">
        <v>162</v>
      </c>
      <c r="BE153" s="234">
        <f>IF(N153="základní",J153,0)</f>
        <v>0</v>
      </c>
      <c r="BF153" s="234">
        <f>IF(N153="snížená",J153,0)</f>
        <v>0</v>
      </c>
      <c r="BG153" s="234">
        <f>IF(N153="zákl. přenesená",J153,0)</f>
        <v>0</v>
      </c>
      <c r="BH153" s="234">
        <f>IF(N153="sníž. přenesená",J153,0)</f>
        <v>0</v>
      </c>
      <c r="BI153" s="234">
        <f>IF(N153="nulová",J153,0)</f>
        <v>0</v>
      </c>
      <c r="BJ153" s="24" t="s">
        <v>88</v>
      </c>
      <c r="BK153" s="234">
        <f>ROUND(I153*H153,2)</f>
        <v>0</v>
      </c>
      <c r="BL153" s="24" t="s">
        <v>169</v>
      </c>
      <c r="BM153" s="24" t="s">
        <v>962</v>
      </c>
    </row>
    <row r="154" s="1" customFormat="1">
      <c r="B154" s="47"/>
      <c r="C154" s="75"/>
      <c r="D154" s="235" t="s">
        <v>171</v>
      </c>
      <c r="E154" s="75"/>
      <c r="F154" s="236" t="s">
        <v>327</v>
      </c>
      <c r="G154" s="75"/>
      <c r="H154" s="75"/>
      <c r="I154" s="193"/>
      <c r="J154" s="75"/>
      <c r="K154" s="75"/>
      <c r="L154" s="73"/>
      <c r="M154" s="237"/>
      <c r="N154" s="48"/>
      <c r="O154" s="48"/>
      <c r="P154" s="48"/>
      <c r="Q154" s="48"/>
      <c r="R154" s="48"/>
      <c r="S154" s="48"/>
      <c r="T154" s="96"/>
      <c r="AT154" s="24" t="s">
        <v>171</v>
      </c>
      <c r="AU154" s="24" t="s">
        <v>90</v>
      </c>
    </row>
    <row r="155" s="11" customFormat="1">
      <c r="B155" s="238"/>
      <c r="C155" s="239"/>
      <c r="D155" s="235" t="s">
        <v>173</v>
      </c>
      <c r="E155" s="240" t="s">
        <v>37</v>
      </c>
      <c r="F155" s="241" t="s">
        <v>328</v>
      </c>
      <c r="G155" s="239"/>
      <c r="H155" s="242">
        <v>15.010999999999999</v>
      </c>
      <c r="I155" s="243"/>
      <c r="J155" s="239"/>
      <c r="K155" s="239"/>
      <c r="L155" s="244"/>
      <c r="M155" s="245"/>
      <c r="N155" s="246"/>
      <c r="O155" s="246"/>
      <c r="P155" s="246"/>
      <c r="Q155" s="246"/>
      <c r="R155" s="246"/>
      <c r="S155" s="246"/>
      <c r="T155" s="247"/>
      <c r="AT155" s="248" t="s">
        <v>173</v>
      </c>
      <c r="AU155" s="248" t="s">
        <v>90</v>
      </c>
      <c r="AV155" s="11" t="s">
        <v>90</v>
      </c>
      <c r="AW155" s="11" t="s">
        <v>43</v>
      </c>
      <c r="AX155" s="11" t="s">
        <v>88</v>
      </c>
      <c r="AY155" s="248" t="s">
        <v>162</v>
      </c>
    </row>
    <row r="156" s="1" customFormat="1" ht="16.5" customHeight="1">
      <c r="B156" s="47"/>
      <c r="C156" s="223" t="s">
        <v>302</v>
      </c>
      <c r="D156" s="223" t="s">
        <v>164</v>
      </c>
      <c r="E156" s="224" t="s">
        <v>330</v>
      </c>
      <c r="F156" s="225" t="s">
        <v>331</v>
      </c>
      <c r="G156" s="226" t="s">
        <v>238</v>
      </c>
      <c r="H156" s="227">
        <v>52.024999999999999</v>
      </c>
      <c r="I156" s="228"/>
      <c r="J156" s="229">
        <f>ROUND(I156*H156,2)</f>
        <v>0</v>
      </c>
      <c r="K156" s="225" t="s">
        <v>168</v>
      </c>
      <c r="L156" s="73"/>
      <c r="M156" s="230" t="s">
        <v>37</v>
      </c>
      <c r="N156" s="231" t="s">
        <v>51</v>
      </c>
      <c r="O156" s="48"/>
      <c r="P156" s="232">
        <f>O156*H156</f>
        <v>0</v>
      </c>
      <c r="Q156" s="232">
        <v>0</v>
      </c>
      <c r="R156" s="232">
        <f>Q156*H156</f>
        <v>0</v>
      </c>
      <c r="S156" s="232">
        <v>0</v>
      </c>
      <c r="T156" s="233">
        <f>S156*H156</f>
        <v>0</v>
      </c>
      <c r="AR156" s="24" t="s">
        <v>169</v>
      </c>
      <c r="AT156" s="24" t="s">
        <v>164</v>
      </c>
      <c r="AU156" s="24" t="s">
        <v>90</v>
      </c>
      <c r="AY156" s="24" t="s">
        <v>162</v>
      </c>
      <c r="BE156" s="234">
        <f>IF(N156="základní",J156,0)</f>
        <v>0</v>
      </c>
      <c r="BF156" s="234">
        <f>IF(N156="snížená",J156,0)</f>
        <v>0</v>
      </c>
      <c r="BG156" s="234">
        <f>IF(N156="zákl. přenesená",J156,0)</f>
        <v>0</v>
      </c>
      <c r="BH156" s="234">
        <f>IF(N156="sníž. přenesená",J156,0)</f>
        <v>0</v>
      </c>
      <c r="BI156" s="234">
        <f>IF(N156="nulová",J156,0)</f>
        <v>0</v>
      </c>
      <c r="BJ156" s="24" t="s">
        <v>88</v>
      </c>
      <c r="BK156" s="234">
        <f>ROUND(I156*H156,2)</f>
        <v>0</v>
      </c>
      <c r="BL156" s="24" t="s">
        <v>169</v>
      </c>
      <c r="BM156" s="24" t="s">
        <v>963</v>
      </c>
    </row>
    <row r="157" s="1" customFormat="1">
      <c r="B157" s="47"/>
      <c r="C157" s="75"/>
      <c r="D157" s="235" t="s">
        <v>171</v>
      </c>
      <c r="E157" s="75"/>
      <c r="F157" s="236" t="s">
        <v>333</v>
      </c>
      <c r="G157" s="75"/>
      <c r="H157" s="75"/>
      <c r="I157" s="193"/>
      <c r="J157" s="75"/>
      <c r="K157" s="75"/>
      <c r="L157" s="73"/>
      <c r="M157" s="237"/>
      <c r="N157" s="48"/>
      <c r="O157" s="48"/>
      <c r="P157" s="48"/>
      <c r="Q157" s="48"/>
      <c r="R157" s="48"/>
      <c r="S157" s="48"/>
      <c r="T157" s="96"/>
      <c r="AT157" s="24" t="s">
        <v>171</v>
      </c>
      <c r="AU157" s="24" t="s">
        <v>90</v>
      </c>
    </row>
    <row r="158" s="11" customFormat="1">
      <c r="B158" s="238"/>
      <c r="C158" s="239"/>
      <c r="D158" s="235" t="s">
        <v>173</v>
      </c>
      <c r="E158" s="240" t="s">
        <v>37</v>
      </c>
      <c r="F158" s="241" t="s">
        <v>964</v>
      </c>
      <c r="G158" s="239"/>
      <c r="H158" s="242">
        <v>52.024999999999999</v>
      </c>
      <c r="I158" s="243"/>
      <c r="J158" s="239"/>
      <c r="K158" s="239"/>
      <c r="L158" s="244"/>
      <c r="M158" s="245"/>
      <c r="N158" s="246"/>
      <c r="O158" s="246"/>
      <c r="P158" s="246"/>
      <c r="Q158" s="246"/>
      <c r="R158" s="246"/>
      <c r="S158" s="246"/>
      <c r="T158" s="247"/>
      <c r="AT158" s="248" t="s">
        <v>173</v>
      </c>
      <c r="AU158" s="248" t="s">
        <v>90</v>
      </c>
      <c r="AV158" s="11" t="s">
        <v>90</v>
      </c>
      <c r="AW158" s="11" t="s">
        <v>43</v>
      </c>
      <c r="AX158" s="11" t="s">
        <v>88</v>
      </c>
      <c r="AY158" s="248" t="s">
        <v>162</v>
      </c>
    </row>
    <row r="159" s="1" customFormat="1" ht="16.5" customHeight="1">
      <c r="B159" s="47"/>
      <c r="C159" s="223" t="s">
        <v>306</v>
      </c>
      <c r="D159" s="223" t="s">
        <v>164</v>
      </c>
      <c r="E159" s="224" t="s">
        <v>335</v>
      </c>
      <c r="F159" s="225" t="s">
        <v>336</v>
      </c>
      <c r="G159" s="226" t="s">
        <v>337</v>
      </c>
      <c r="H159" s="227">
        <v>66.626999999999995</v>
      </c>
      <c r="I159" s="228"/>
      <c r="J159" s="229">
        <f>ROUND(I159*H159,2)</f>
        <v>0</v>
      </c>
      <c r="K159" s="225" t="s">
        <v>168</v>
      </c>
      <c r="L159" s="73"/>
      <c r="M159" s="230" t="s">
        <v>37</v>
      </c>
      <c r="N159" s="231" t="s">
        <v>51</v>
      </c>
      <c r="O159" s="48"/>
      <c r="P159" s="232">
        <f>O159*H159</f>
        <v>0</v>
      </c>
      <c r="Q159" s="232">
        <v>0</v>
      </c>
      <c r="R159" s="232">
        <f>Q159*H159</f>
        <v>0</v>
      </c>
      <c r="S159" s="232">
        <v>0</v>
      </c>
      <c r="T159" s="233">
        <f>S159*H159</f>
        <v>0</v>
      </c>
      <c r="AR159" s="24" t="s">
        <v>169</v>
      </c>
      <c r="AT159" s="24" t="s">
        <v>164</v>
      </c>
      <c r="AU159" s="24" t="s">
        <v>90</v>
      </c>
      <c r="AY159" s="24" t="s">
        <v>162</v>
      </c>
      <c r="BE159" s="234">
        <f>IF(N159="základní",J159,0)</f>
        <v>0</v>
      </c>
      <c r="BF159" s="234">
        <f>IF(N159="snížená",J159,0)</f>
        <v>0</v>
      </c>
      <c r="BG159" s="234">
        <f>IF(N159="zákl. přenesená",J159,0)</f>
        <v>0</v>
      </c>
      <c r="BH159" s="234">
        <f>IF(N159="sníž. přenesená",J159,0)</f>
        <v>0</v>
      </c>
      <c r="BI159" s="234">
        <f>IF(N159="nulová",J159,0)</f>
        <v>0</v>
      </c>
      <c r="BJ159" s="24" t="s">
        <v>88</v>
      </c>
      <c r="BK159" s="234">
        <f>ROUND(I159*H159,2)</f>
        <v>0</v>
      </c>
      <c r="BL159" s="24" t="s">
        <v>169</v>
      </c>
      <c r="BM159" s="24" t="s">
        <v>965</v>
      </c>
    </row>
    <row r="160" s="1" customFormat="1">
      <c r="B160" s="47"/>
      <c r="C160" s="75"/>
      <c r="D160" s="235" t="s">
        <v>171</v>
      </c>
      <c r="E160" s="75"/>
      <c r="F160" s="236" t="s">
        <v>333</v>
      </c>
      <c r="G160" s="75"/>
      <c r="H160" s="75"/>
      <c r="I160" s="193"/>
      <c r="J160" s="75"/>
      <c r="K160" s="75"/>
      <c r="L160" s="73"/>
      <c r="M160" s="237"/>
      <c r="N160" s="48"/>
      <c r="O160" s="48"/>
      <c r="P160" s="48"/>
      <c r="Q160" s="48"/>
      <c r="R160" s="48"/>
      <c r="S160" s="48"/>
      <c r="T160" s="96"/>
      <c r="AT160" s="24" t="s">
        <v>171</v>
      </c>
      <c r="AU160" s="24" t="s">
        <v>90</v>
      </c>
    </row>
    <row r="161" s="11" customFormat="1">
      <c r="B161" s="238"/>
      <c r="C161" s="239"/>
      <c r="D161" s="235" t="s">
        <v>173</v>
      </c>
      <c r="E161" s="240" t="s">
        <v>37</v>
      </c>
      <c r="F161" s="241" t="s">
        <v>966</v>
      </c>
      <c r="G161" s="239"/>
      <c r="H161" s="242">
        <v>37.015000000000001</v>
      </c>
      <c r="I161" s="243"/>
      <c r="J161" s="239"/>
      <c r="K161" s="239"/>
      <c r="L161" s="244"/>
      <c r="M161" s="245"/>
      <c r="N161" s="246"/>
      <c r="O161" s="246"/>
      <c r="P161" s="246"/>
      <c r="Q161" s="246"/>
      <c r="R161" s="246"/>
      <c r="S161" s="246"/>
      <c r="T161" s="247"/>
      <c r="AT161" s="248" t="s">
        <v>173</v>
      </c>
      <c r="AU161" s="248" t="s">
        <v>90</v>
      </c>
      <c r="AV161" s="11" t="s">
        <v>90</v>
      </c>
      <c r="AW161" s="11" t="s">
        <v>43</v>
      </c>
      <c r="AX161" s="11" t="s">
        <v>80</v>
      </c>
      <c r="AY161" s="248" t="s">
        <v>162</v>
      </c>
    </row>
    <row r="162" s="12" customFormat="1">
      <c r="B162" s="249"/>
      <c r="C162" s="250"/>
      <c r="D162" s="235" t="s">
        <v>173</v>
      </c>
      <c r="E162" s="251" t="s">
        <v>617</v>
      </c>
      <c r="F162" s="252" t="s">
        <v>180</v>
      </c>
      <c r="G162" s="250"/>
      <c r="H162" s="253">
        <v>37.015000000000001</v>
      </c>
      <c r="I162" s="254"/>
      <c r="J162" s="250"/>
      <c r="K162" s="250"/>
      <c r="L162" s="255"/>
      <c r="M162" s="256"/>
      <c r="N162" s="257"/>
      <c r="O162" s="257"/>
      <c r="P162" s="257"/>
      <c r="Q162" s="257"/>
      <c r="R162" s="257"/>
      <c r="S162" s="257"/>
      <c r="T162" s="258"/>
      <c r="AT162" s="259" t="s">
        <v>173</v>
      </c>
      <c r="AU162" s="259" t="s">
        <v>90</v>
      </c>
      <c r="AV162" s="12" t="s">
        <v>169</v>
      </c>
      <c r="AW162" s="12" t="s">
        <v>43</v>
      </c>
      <c r="AX162" s="12" t="s">
        <v>88</v>
      </c>
      <c r="AY162" s="259" t="s">
        <v>162</v>
      </c>
    </row>
    <row r="163" s="11" customFormat="1">
      <c r="B163" s="238"/>
      <c r="C163" s="239"/>
      <c r="D163" s="235" t="s">
        <v>173</v>
      </c>
      <c r="E163" s="239"/>
      <c r="F163" s="241" t="s">
        <v>967</v>
      </c>
      <c r="G163" s="239"/>
      <c r="H163" s="242">
        <v>66.626999999999995</v>
      </c>
      <c r="I163" s="243"/>
      <c r="J163" s="239"/>
      <c r="K163" s="239"/>
      <c r="L163" s="244"/>
      <c r="M163" s="245"/>
      <c r="N163" s="246"/>
      <c r="O163" s="246"/>
      <c r="P163" s="246"/>
      <c r="Q163" s="246"/>
      <c r="R163" s="246"/>
      <c r="S163" s="246"/>
      <c r="T163" s="247"/>
      <c r="AT163" s="248" t="s">
        <v>173</v>
      </c>
      <c r="AU163" s="248" t="s">
        <v>90</v>
      </c>
      <c r="AV163" s="11" t="s">
        <v>90</v>
      </c>
      <c r="AW163" s="11" t="s">
        <v>6</v>
      </c>
      <c r="AX163" s="11" t="s">
        <v>88</v>
      </c>
      <c r="AY163" s="248" t="s">
        <v>162</v>
      </c>
    </row>
    <row r="164" s="1" customFormat="1" ht="25.5" customHeight="1">
      <c r="B164" s="47"/>
      <c r="C164" s="223" t="s">
        <v>9</v>
      </c>
      <c r="D164" s="223" t="s">
        <v>164</v>
      </c>
      <c r="E164" s="224" t="s">
        <v>341</v>
      </c>
      <c r="F164" s="225" t="s">
        <v>342</v>
      </c>
      <c r="G164" s="226" t="s">
        <v>238</v>
      </c>
      <c r="H164" s="227">
        <v>30.021000000000001</v>
      </c>
      <c r="I164" s="228"/>
      <c r="J164" s="229">
        <f>ROUND(I164*H164,2)</f>
        <v>0</v>
      </c>
      <c r="K164" s="225" t="s">
        <v>168</v>
      </c>
      <c r="L164" s="73"/>
      <c r="M164" s="230" t="s">
        <v>37</v>
      </c>
      <c r="N164" s="231" t="s">
        <v>51</v>
      </c>
      <c r="O164" s="48"/>
      <c r="P164" s="232">
        <f>O164*H164</f>
        <v>0</v>
      </c>
      <c r="Q164" s="232">
        <v>0</v>
      </c>
      <c r="R164" s="232">
        <f>Q164*H164</f>
        <v>0</v>
      </c>
      <c r="S164" s="232">
        <v>0</v>
      </c>
      <c r="T164" s="233">
        <f>S164*H164</f>
        <v>0</v>
      </c>
      <c r="AR164" s="24" t="s">
        <v>169</v>
      </c>
      <c r="AT164" s="24" t="s">
        <v>164</v>
      </c>
      <c r="AU164" s="24" t="s">
        <v>90</v>
      </c>
      <c r="AY164" s="24" t="s">
        <v>162</v>
      </c>
      <c r="BE164" s="234">
        <f>IF(N164="základní",J164,0)</f>
        <v>0</v>
      </c>
      <c r="BF164" s="234">
        <f>IF(N164="snížená",J164,0)</f>
        <v>0</v>
      </c>
      <c r="BG164" s="234">
        <f>IF(N164="zákl. přenesená",J164,0)</f>
        <v>0</v>
      </c>
      <c r="BH164" s="234">
        <f>IF(N164="sníž. přenesená",J164,0)</f>
        <v>0</v>
      </c>
      <c r="BI164" s="234">
        <f>IF(N164="nulová",J164,0)</f>
        <v>0</v>
      </c>
      <c r="BJ164" s="24" t="s">
        <v>88</v>
      </c>
      <c r="BK164" s="234">
        <f>ROUND(I164*H164,2)</f>
        <v>0</v>
      </c>
      <c r="BL164" s="24" t="s">
        <v>169</v>
      </c>
      <c r="BM164" s="24" t="s">
        <v>968</v>
      </c>
    </row>
    <row r="165" s="1" customFormat="1">
      <c r="B165" s="47"/>
      <c r="C165" s="75"/>
      <c r="D165" s="235" t="s">
        <v>171</v>
      </c>
      <c r="E165" s="75"/>
      <c r="F165" s="236" t="s">
        <v>344</v>
      </c>
      <c r="G165" s="75"/>
      <c r="H165" s="75"/>
      <c r="I165" s="193"/>
      <c r="J165" s="75"/>
      <c r="K165" s="75"/>
      <c r="L165" s="73"/>
      <c r="M165" s="237"/>
      <c r="N165" s="48"/>
      <c r="O165" s="48"/>
      <c r="P165" s="48"/>
      <c r="Q165" s="48"/>
      <c r="R165" s="48"/>
      <c r="S165" s="48"/>
      <c r="T165" s="96"/>
      <c r="AT165" s="24" t="s">
        <v>171</v>
      </c>
      <c r="AU165" s="24" t="s">
        <v>90</v>
      </c>
    </row>
    <row r="166" s="11" customFormat="1">
      <c r="B166" s="238"/>
      <c r="C166" s="239"/>
      <c r="D166" s="235" t="s">
        <v>173</v>
      </c>
      <c r="E166" s="240" t="s">
        <v>37</v>
      </c>
      <c r="F166" s="241" t="s">
        <v>969</v>
      </c>
      <c r="G166" s="239"/>
      <c r="H166" s="242">
        <v>18.920999999999999</v>
      </c>
      <c r="I166" s="243"/>
      <c r="J166" s="239"/>
      <c r="K166" s="239"/>
      <c r="L166" s="244"/>
      <c r="M166" s="245"/>
      <c r="N166" s="246"/>
      <c r="O166" s="246"/>
      <c r="P166" s="246"/>
      <c r="Q166" s="246"/>
      <c r="R166" s="246"/>
      <c r="S166" s="246"/>
      <c r="T166" s="247"/>
      <c r="AT166" s="248" t="s">
        <v>173</v>
      </c>
      <c r="AU166" s="248" t="s">
        <v>90</v>
      </c>
      <c r="AV166" s="11" t="s">
        <v>90</v>
      </c>
      <c r="AW166" s="11" t="s">
        <v>43</v>
      </c>
      <c r="AX166" s="11" t="s">
        <v>80</v>
      </c>
      <c r="AY166" s="248" t="s">
        <v>162</v>
      </c>
    </row>
    <row r="167" s="11" customFormat="1">
      <c r="B167" s="238"/>
      <c r="C167" s="239"/>
      <c r="D167" s="235" t="s">
        <v>173</v>
      </c>
      <c r="E167" s="240" t="s">
        <v>37</v>
      </c>
      <c r="F167" s="241" t="s">
        <v>716</v>
      </c>
      <c r="G167" s="239"/>
      <c r="H167" s="242">
        <v>0.77600000000000002</v>
      </c>
      <c r="I167" s="243"/>
      <c r="J167" s="239"/>
      <c r="K167" s="239"/>
      <c r="L167" s="244"/>
      <c r="M167" s="245"/>
      <c r="N167" s="246"/>
      <c r="O167" s="246"/>
      <c r="P167" s="246"/>
      <c r="Q167" s="246"/>
      <c r="R167" s="246"/>
      <c r="S167" s="246"/>
      <c r="T167" s="247"/>
      <c r="AT167" s="248" t="s">
        <v>173</v>
      </c>
      <c r="AU167" s="248" t="s">
        <v>90</v>
      </c>
      <c r="AV167" s="11" t="s">
        <v>90</v>
      </c>
      <c r="AW167" s="11" t="s">
        <v>43</v>
      </c>
      <c r="AX167" s="11" t="s">
        <v>80</v>
      </c>
      <c r="AY167" s="248" t="s">
        <v>162</v>
      </c>
    </row>
    <row r="168" s="14" customFormat="1">
      <c r="B168" s="270"/>
      <c r="C168" s="271"/>
      <c r="D168" s="235" t="s">
        <v>173</v>
      </c>
      <c r="E168" s="272" t="s">
        <v>37</v>
      </c>
      <c r="F168" s="273" t="s">
        <v>347</v>
      </c>
      <c r="G168" s="271"/>
      <c r="H168" s="274">
        <v>19.696999999999999</v>
      </c>
      <c r="I168" s="275"/>
      <c r="J168" s="271"/>
      <c r="K168" s="271"/>
      <c r="L168" s="276"/>
      <c r="M168" s="277"/>
      <c r="N168" s="278"/>
      <c r="O168" s="278"/>
      <c r="P168" s="278"/>
      <c r="Q168" s="278"/>
      <c r="R168" s="278"/>
      <c r="S168" s="278"/>
      <c r="T168" s="279"/>
      <c r="AT168" s="280" t="s">
        <v>173</v>
      </c>
      <c r="AU168" s="280" t="s">
        <v>90</v>
      </c>
      <c r="AV168" s="14" t="s">
        <v>185</v>
      </c>
      <c r="AW168" s="14" t="s">
        <v>43</v>
      </c>
      <c r="AX168" s="14" t="s">
        <v>80</v>
      </c>
      <c r="AY168" s="280" t="s">
        <v>162</v>
      </c>
    </row>
    <row r="169" s="11" customFormat="1">
      <c r="B169" s="238"/>
      <c r="C169" s="239"/>
      <c r="D169" s="235" t="s">
        <v>173</v>
      </c>
      <c r="E169" s="240" t="s">
        <v>37</v>
      </c>
      <c r="F169" s="241" t="s">
        <v>922</v>
      </c>
      <c r="G169" s="239"/>
      <c r="H169" s="242">
        <v>14</v>
      </c>
      <c r="I169" s="243"/>
      <c r="J169" s="239"/>
      <c r="K169" s="239"/>
      <c r="L169" s="244"/>
      <c r="M169" s="245"/>
      <c r="N169" s="246"/>
      <c r="O169" s="246"/>
      <c r="P169" s="246"/>
      <c r="Q169" s="246"/>
      <c r="R169" s="246"/>
      <c r="S169" s="246"/>
      <c r="T169" s="247"/>
      <c r="AT169" s="248" t="s">
        <v>173</v>
      </c>
      <c r="AU169" s="248" t="s">
        <v>90</v>
      </c>
      <c r="AV169" s="11" t="s">
        <v>90</v>
      </c>
      <c r="AW169" s="11" t="s">
        <v>43</v>
      </c>
      <c r="AX169" s="11" t="s">
        <v>80</v>
      </c>
      <c r="AY169" s="248" t="s">
        <v>162</v>
      </c>
    </row>
    <row r="170" s="11" customFormat="1">
      <c r="B170" s="238"/>
      <c r="C170" s="239"/>
      <c r="D170" s="235" t="s">
        <v>173</v>
      </c>
      <c r="E170" s="240" t="s">
        <v>37</v>
      </c>
      <c r="F170" s="241" t="s">
        <v>970</v>
      </c>
      <c r="G170" s="239"/>
      <c r="H170" s="242">
        <v>-3.6760000000000002</v>
      </c>
      <c r="I170" s="243"/>
      <c r="J170" s="239"/>
      <c r="K170" s="239"/>
      <c r="L170" s="244"/>
      <c r="M170" s="245"/>
      <c r="N170" s="246"/>
      <c r="O170" s="246"/>
      <c r="P170" s="246"/>
      <c r="Q170" s="246"/>
      <c r="R170" s="246"/>
      <c r="S170" s="246"/>
      <c r="T170" s="247"/>
      <c r="AT170" s="248" t="s">
        <v>173</v>
      </c>
      <c r="AU170" s="248" t="s">
        <v>90</v>
      </c>
      <c r="AV170" s="11" t="s">
        <v>90</v>
      </c>
      <c r="AW170" s="11" t="s">
        <v>43</v>
      </c>
      <c r="AX170" s="11" t="s">
        <v>80</v>
      </c>
      <c r="AY170" s="248" t="s">
        <v>162</v>
      </c>
    </row>
    <row r="171" s="14" customFormat="1">
      <c r="B171" s="270"/>
      <c r="C171" s="271"/>
      <c r="D171" s="235" t="s">
        <v>173</v>
      </c>
      <c r="E171" s="272" t="s">
        <v>971</v>
      </c>
      <c r="F171" s="273" t="s">
        <v>347</v>
      </c>
      <c r="G171" s="271"/>
      <c r="H171" s="274">
        <v>10.324</v>
      </c>
      <c r="I171" s="275"/>
      <c r="J171" s="271"/>
      <c r="K171" s="271"/>
      <c r="L171" s="276"/>
      <c r="M171" s="277"/>
      <c r="N171" s="278"/>
      <c r="O171" s="278"/>
      <c r="P171" s="278"/>
      <c r="Q171" s="278"/>
      <c r="R171" s="278"/>
      <c r="S171" s="278"/>
      <c r="T171" s="279"/>
      <c r="AT171" s="280" t="s">
        <v>173</v>
      </c>
      <c r="AU171" s="280" t="s">
        <v>90</v>
      </c>
      <c r="AV171" s="14" t="s">
        <v>185</v>
      </c>
      <c r="AW171" s="14" t="s">
        <v>43</v>
      </c>
      <c r="AX171" s="14" t="s">
        <v>80</v>
      </c>
      <c r="AY171" s="280" t="s">
        <v>162</v>
      </c>
    </row>
    <row r="172" s="12" customFormat="1">
      <c r="B172" s="249"/>
      <c r="C172" s="250"/>
      <c r="D172" s="235" t="s">
        <v>173</v>
      </c>
      <c r="E172" s="251" t="s">
        <v>126</v>
      </c>
      <c r="F172" s="252" t="s">
        <v>180</v>
      </c>
      <c r="G172" s="250"/>
      <c r="H172" s="253">
        <v>30.021000000000001</v>
      </c>
      <c r="I172" s="254"/>
      <c r="J172" s="250"/>
      <c r="K172" s="250"/>
      <c r="L172" s="255"/>
      <c r="M172" s="256"/>
      <c r="N172" s="257"/>
      <c r="O172" s="257"/>
      <c r="P172" s="257"/>
      <c r="Q172" s="257"/>
      <c r="R172" s="257"/>
      <c r="S172" s="257"/>
      <c r="T172" s="258"/>
      <c r="AT172" s="259" t="s">
        <v>173</v>
      </c>
      <c r="AU172" s="259" t="s">
        <v>90</v>
      </c>
      <c r="AV172" s="12" t="s">
        <v>169</v>
      </c>
      <c r="AW172" s="12" t="s">
        <v>43</v>
      </c>
      <c r="AX172" s="12" t="s">
        <v>88</v>
      </c>
      <c r="AY172" s="259" t="s">
        <v>162</v>
      </c>
    </row>
    <row r="173" s="1" customFormat="1" ht="16.5" customHeight="1">
      <c r="B173" s="47"/>
      <c r="C173" s="281" t="s">
        <v>317</v>
      </c>
      <c r="D173" s="281" t="s">
        <v>356</v>
      </c>
      <c r="E173" s="282" t="s">
        <v>357</v>
      </c>
      <c r="F173" s="283" t="s">
        <v>358</v>
      </c>
      <c r="G173" s="284" t="s">
        <v>337</v>
      </c>
      <c r="H173" s="285">
        <v>30.116</v>
      </c>
      <c r="I173" s="286"/>
      <c r="J173" s="287">
        <f>ROUND(I173*H173,2)</f>
        <v>0</v>
      </c>
      <c r="K173" s="283" t="s">
        <v>168</v>
      </c>
      <c r="L173" s="288"/>
      <c r="M173" s="289" t="s">
        <v>37</v>
      </c>
      <c r="N173" s="290" t="s">
        <v>51</v>
      </c>
      <c r="O173" s="48"/>
      <c r="P173" s="232">
        <f>O173*H173</f>
        <v>0</v>
      </c>
      <c r="Q173" s="232">
        <v>1</v>
      </c>
      <c r="R173" s="232">
        <f>Q173*H173</f>
        <v>30.116</v>
      </c>
      <c r="S173" s="232">
        <v>0</v>
      </c>
      <c r="T173" s="233">
        <f>S173*H173</f>
        <v>0</v>
      </c>
      <c r="AR173" s="24" t="s">
        <v>222</v>
      </c>
      <c r="AT173" s="24" t="s">
        <v>356</v>
      </c>
      <c r="AU173" s="24" t="s">
        <v>90</v>
      </c>
      <c r="AY173" s="24" t="s">
        <v>162</v>
      </c>
      <c r="BE173" s="234">
        <f>IF(N173="základní",J173,0)</f>
        <v>0</v>
      </c>
      <c r="BF173" s="234">
        <f>IF(N173="snížená",J173,0)</f>
        <v>0</v>
      </c>
      <c r="BG173" s="234">
        <f>IF(N173="zákl. přenesená",J173,0)</f>
        <v>0</v>
      </c>
      <c r="BH173" s="234">
        <f>IF(N173="sníž. přenesená",J173,0)</f>
        <v>0</v>
      </c>
      <c r="BI173" s="234">
        <f>IF(N173="nulová",J173,0)</f>
        <v>0</v>
      </c>
      <c r="BJ173" s="24" t="s">
        <v>88</v>
      </c>
      <c r="BK173" s="234">
        <f>ROUND(I173*H173,2)</f>
        <v>0</v>
      </c>
      <c r="BL173" s="24" t="s">
        <v>169</v>
      </c>
      <c r="BM173" s="24" t="s">
        <v>972</v>
      </c>
    </row>
    <row r="174" s="11" customFormat="1">
      <c r="B174" s="238"/>
      <c r="C174" s="239"/>
      <c r="D174" s="235" t="s">
        <v>173</v>
      </c>
      <c r="E174" s="239"/>
      <c r="F174" s="241" t="s">
        <v>973</v>
      </c>
      <c r="G174" s="239"/>
      <c r="H174" s="242">
        <v>30.116</v>
      </c>
      <c r="I174" s="243"/>
      <c r="J174" s="239"/>
      <c r="K174" s="239"/>
      <c r="L174" s="244"/>
      <c r="M174" s="245"/>
      <c r="N174" s="246"/>
      <c r="O174" s="246"/>
      <c r="P174" s="246"/>
      <c r="Q174" s="246"/>
      <c r="R174" s="246"/>
      <c r="S174" s="246"/>
      <c r="T174" s="247"/>
      <c r="AT174" s="248" t="s">
        <v>173</v>
      </c>
      <c r="AU174" s="248" t="s">
        <v>90</v>
      </c>
      <c r="AV174" s="11" t="s">
        <v>90</v>
      </c>
      <c r="AW174" s="11" t="s">
        <v>6</v>
      </c>
      <c r="AX174" s="11" t="s">
        <v>88</v>
      </c>
      <c r="AY174" s="248" t="s">
        <v>162</v>
      </c>
    </row>
    <row r="175" s="1" customFormat="1" ht="38.25" customHeight="1">
      <c r="B175" s="47"/>
      <c r="C175" s="223" t="s">
        <v>323</v>
      </c>
      <c r="D175" s="223" t="s">
        <v>164</v>
      </c>
      <c r="E175" s="224" t="s">
        <v>362</v>
      </c>
      <c r="F175" s="225" t="s">
        <v>363</v>
      </c>
      <c r="G175" s="226" t="s">
        <v>238</v>
      </c>
      <c r="H175" s="227">
        <v>15.603999999999999</v>
      </c>
      <c r="I175" s="228"/>
      <c r="J175" s="229">
        <f>ROUND(I175*H175,2)</f>
        <v>0</v>
      </c>
      <c r="K175" s="225" t="s">
        <v>168</v>
      </c>
      <c r="L175" s="73"/>
      <c r="M175" s="230" t="s">
        <v>37</v>
      </c>
      <c r="N175" s="231" t="s">
        <v>51</v>
      </c>
      <c r="O175" s="48"/>
      <c r="P175" s="232">
        <f>O175*H175</f>
        <v>0</v>
      </c>
      <c r="Q175" s="232">
        <v>0</v>
      </c>
      <c r="R175" s="232">
        <f>Q175*H175</f>
        <v>0</v>
      </c>
      <c r="S175" s="232">
        <v>0</v>
      </c>
      <c r="T175" s="233">
        <f>S175*H175</f>
        <v>0</v>
      </c>
      <c r="AR175" s="24" t="s">
        <v>169</v>
      </c>
      <c r="AT175" s="24" t="s">
        <v>164</v>
      </c>
      <c r="AU175" s="24" t="s">
        <v>90</v>
      </c>
      <c r="AY175" s="24" t="s">
        <v>162</v>
      </c>
      <c r="BE175" s="234">
        <f>IF(N175="základní",J175,0)</f>
        <v>0</v>
      </c>
      <c r="BF175" s="234">
        <f>IF(N175="snížená",J175,0)</f>
        <v>0</v>
      </c>
      <c r="BG175" s="234">
        <f>IF(N175="zákl. přenesená",J175,0)</f>
        <v>0</v>
      </c>
      <c r="BH175" s="234">
        <f>IF(N175="sníž. přenesená",J175,0)</f>
        <v>0</v>
      </c>
      <c r="BI175" s="234">
        <f>IF(N175="nulová",J175,0)</f>
        <v>0</v>
      </c>
      <c r="BJ175" s="24" t="s">
        <v>88</v>
      </c>
      <c r="BK175" s="234">
        <f>ROUND(I175*H175,2)</f>
        <v>0</v>
      </c>
      <c r="BL175" s="24" t="s">
        <v>169</v>
      </c>
      <c r="BM175" s="24" t="s">
        <v>974</v>
      </c>
    </row>
    <row r="176" s="1" customFormat="1">
      <c r="B176" s="47"/>
      <c r="C176" s="75"/>
      <c r="D176" s="235" t="s">
        <v>171</v>
      </c>
      <c r="E176" s="75"/>
      <c r="F176" s="236" t="s">
        <v>365</v>
      </c>
      <c r="G176" s="75"/>
      <c r="H176" s="75"/>
      <c r="I176" s="193"/>
      <c r="J176" s="75"/>
      <c r="K176" s="75"/>
      <c r="L176" s="73"/>
      <c r="M176" s="237"/>
      <c r="N176" s="48"/>
      <c r="O176" s="48"/>
      <c r="P176" s="48"/>
      <c r="Q176" s="48"/>
      <c r="R176" s="48"/>
      <c r="S176" s="48"/>
      <c r="T176" s="96"/>
      <c r="AT176" s="24" t="s">
        <v>171</v>
      </c>
      <c r="AU176" s="24" t="s">
        <v>90</v>
      </c>
    </row>
    <row r="177" s="11" customFormat="1">
      <c r="B177" s="238"/>
      <c r="C177" s="239"/>
      <c r="D177" s="235" t="s">
        <v>173</v>
      </c>
      <c r="E177" s="240" t="s">
        <v>37</v>
      </c>
      <c r="F177" s="241" t="s">
        <v>975</v>
      </c>
      <c r="G177" s="239"/>
      <c r="H177" s="242">
        <v>16.379999999999999</v>
      </c>
      <c r="I177" s="243"/>
      <c r="J177" s="239"/>
      <c r="K177" s="239"/>
      <c r="L177" s="244"/>
      <c r="M177" s="245"/>
      <c r="N177" s="246"/>
      <c r="O177" s="246"/>
      <c r="P177" s="246"/>
      <c r="Q177" s="246"/>
      <c r="R177" s="246"/>
      <c r="S177" s="246"/>
      <c r="T177" s="247"/>
      <c r="AT177" s="248" t="s">
        <v>173</v>
      </c>
      <c r="AU177" s="248" t="s">
        <v>90</v>
      </c>
      <c r="AV177" s="11" t="s">
        <v>90</v>
      </c>
      <c r="AW177" s="11" t="s">
        <v>43</v>
      </c>
      <c r="AX177" s="11" t="s">
        <v>80</v>
      </c>
      <c r="AY177" s="248" t="s">
        <v>162</v>
      </c>
    </row>
    <row r="178" s="11" customFormat="1">
      <c r="B178" s="238"/>
      <c r="C178" s="239"/>
      <c r="D178" s="235" t="s">
        <v>173</v>
      </c>
      <c r="E178" s="240" t="s">
        <v>619</v>
      </c>
      <c r="F178" s="241" t="s">
        <v>976</v>
      </c>
      <c r="G178" s="239"/>
      <c r="H178" s="242">
        <v>-0.77600000000000002</v>
      </c>
      <c r="I178" s="243"/>
      <c r="J178" s="239"/>
      <c r="K178" s="239"/>
      <c r="L178" s="244"/>
      <c r="M178" s="245"/>
      <c r="N178" s="246"/>
      <c r="O178" s="246"/>
      <c r="P178" s="246"/>
      <c r="Q178" s="246"/>
      <c r="R178" s="246"/>
      <c r="S178" s="246"/>
      <c r="T178" s="247"/>
      <c r="AT178" s="248" t="s">
        <v>173</v>
      </c>
      <c r="AU178" s="248" t="s">
        <v>90</v>
      </c>
      <c r="AV178" s="11" t="s">
        <v>90</v>
      </c>
      <c r="AW178" s="11" t="s">
        <v>43</v>
      </c>
      <c r="AX178" s="11" t="s">
        <v>80</v>
      </c>
      <c r="AY178" s="248" t="s">
        <v>162</v>
      </c>
    </row>
    <row r="179" s="12" customFormat="1">
      <c r="B179" s="249"/>
      <c r="C179" s="250"/>
      <c r="D179" s="235" t="s">
        <v>173</v>
      </c>
      <c r="E179" s="251" t="s">
        <v>120</v>
      </c>
      <c r="F179" s="252" t="s">
        <v>180</v>
      </c>
      <c r="G179" s="250"/>
      <c r="H179" s="253">
        <v>15.603999999999999</v>
      </c>
      <c r="I179" s="254"/>
      <c r="J179" s="250"/>
      <c r="K179" s="250"/>
      <c r="L179" s="255"/>
      <c r="M179" s="256"/>
      <c r="N179" s="257"/>
      <c r="O179" s="257"/>
      <c r="P179" s="257"/>
      <c r="Q179" s="257"/>
      <c r="R179" s="257"/>
      <c r="S179" s="257"/>
      <c r="T179" s="258"/>
      <c r="AT179" s="259" t="s">
        <v>173</v>
      </c>
      <c r="AU179" s="259" t="s">
        <v>90</v>
      </c>
      <c r="AV179" s="12" t="s">
        <v>169</v>
      </c>
      <c r="AW179" s="12" t="s">
        <v>43</v>
      </c>
      <c r="AX179" s="12" t="s">
        <v>88</v>
      </c>
      <c r="AY179" s="259" t="s">
        <v>162</v>
      </c>
    </row>
    <row r="180" s="1" customFormat="1" ht="16.5" customHeight="1">
      <c r="B180" s="47"/>
      <c r="C180" s="281" t="s">
        <v>329</v>
      </c>
      <c r="D180" s="281" t="s">
        <v>356</v>
      </c>
      <c r="E180" s="282" t="s">
        <v>378</v>
      </c>
      <c r="F180" s="283" t="s">
        <v>379</v>
      </c>
      <c r="G180" s="284" t="s">
        <v>337</v>
      </c>
      <c r="H180" s="285">
        <v>31.207999999999998</v>
      </c>
      <c r="I180" s="286"/>
      <c r="J180" s="287">
        <f>ROUND(I180*H180,2)</f>
        <v>0</v>
      </c>
      <c r="K180" s="283" t="s">
        <v>168</v>
      </c>
      <c r="L180" s="288"/>
      <c r="M180" s="289" t="s">
        <v>37</v>
      </c>
      <c r="N180" s="290" t="s">
        <v>51</v>
      </c>
      <c r="O180" s="48"/>
      <c r="P180" s="232">
        <f>O180*H180</f>
        <v>0</v>
      </c>
      <c r="Q180" s="232">
        <v>1</v>
      </c>
      <c r="R180" s="232">
        <f>Q180*H180</f>
        <v>31.207999999999998</v>
      </c>
      <c r="S180" s="232">
        <v>0</v>
      </c>
      <c r="T180" s="233">
        <f>S180*H180</f>
        <v>0</v>
      </c>
      <c r="AR180" s="24" t="s">
        <v>222</v>
      </c>
      <c r="AT180" s="24" t="s">
        <v>356</v>
      </c>
      <c r="AU180" s="24" t="s">
        <v>90</v>
      </c>
      <c r="AY180" s="24" t="s">
        <v>162</v>
      </c>
      <c r="BE180" s="234">
        <f>IF(N180="základní",J180,0)</f>
        <v>0</v>
      </c>
      <c r="BF180" s="234">
        <f>IF(N180="snížená",J180,0)</f>
        <v>0</v>
      </c>
      <c r="BG180" s="234">
        <f>IF(N180="zákl. přenesená",J180,0)</f>
        <v>0</v>
      </c>
      <c r="BH180" s="234">
        <f>IF(N180="sníž. přenesená",J180,0)</f>
        <v>0</v>
      </c>
      <c r="BI180" s="234">
        <f>IF(N180="nulová",J180,0)</f>
        <v>0</v>
      </c>
      <c r="BJ180" s="24" t="s">
        <v>88</v>
      </c>
      <c r="BK180" s="234">
        <f>ROUND(I180*H180,2)</f>
        <v>0</v>
      </c>
      <c r="BL180" s="24" t="s">
        <v>169</v>
      </c>
      <c r="BM180" s="24" t="s">
        <v>977</v>
      </c>
    </row>
    <row r="181" s="11" customFormat="1">
      <c r="B181" s="238"/>
      <c r="C181" s="239"/>
      <c r="D181" s="235" t="s">
        <v>173</v>
      </c>
      <c r="E181" s="239"/>
      <c r="F181" s="241" t="s">
        <v>978</v>
      </c>
      <c r="G181" s="239"/>
      <c r="H181" s="242">
        <v>31.207999999999998</v>
      </c>
      <c r="I181" s="243"/>
      <c r="J181" s="239"/>
      <c r="K181" s="239"/>
      <c r="L181" s="244"/>
      <c r="M181" s="245"/>
      <c r="N181" s="246"/>
      <c r="O181" s="246"/>
      <c r="P181" s="246"/>
      <c r="Q181" s="246"/>
      <c r="R181" s="246"/>
      <c r="S181" s="246"/>
      <c r="T181" s="247"/>
      <c r="AT181" s="248" t="s">
        <v>173</v>
      </c>
      <c r="AU181" s="248" t="s">
        <v>90</v>
      </c>
      <c r="AV181" s="11" t="s">
        <v>90</v>
      </c>
      <c r="AW181" s="11" t="s">
        <v>6</v>
      </c>
      <c r="AX181" s="11" t="s">
        <v>88</v>
      </c>
      <c r="AY181" s="248" t="s">
        <v>162</v>
      </c>
    </row>
    <row r="182" s="1" customFormat="1" ht="25.5" customHeight="1">
      <c r="B182" s="47"/>
      <c r="C182" s="223" t="s">
        <v>334</v>
      </c>
      <c r="D182" s="223" t="s">
        <v>164</v>
      </c>
      <c r="E182" s="224" t="s">
        <v>383</v>
      </c>
      <c r="F182" s="225" t="s">
        <v>384</v>
      </c>
      <c r="G182" s="226" t="s">
        <v>167</v>
      </c>
      <c r="H182" s="227">
        <v>35</v>
      </c>
      <c r="I182" s="228"/>
      <c r="J182" s="229">
        <f>ROUND(I182*H182,2)</f>
        <v>0</v>
      </c>
      <c r="K182" s="225" t="s">
        <v>168</v>
      </c>
      <c r="L182" s="73"/>
      <c r="M182" s="230" t="s">
        <v>37</v>
      </c>
      <c r="N182" s="231" t="s">
        <v>51</v>
      </c>
      <c r="O182" s="48"/>
      <c r="P182" s="232">
        <f>O182*H182</f>
        <v>0</v>
      </c>
      <c r="Q182" s="232">
        <v>0</v>
      </c>
      <c r="R182" s="232">
        <f>Q182*H182</f>
        <v>0</v>
      </c>
      <c r="S182" s="232">
        <v>0</v>
      </c>
      <c r="T182" s="233">
        <f>S182*H182</f>
        <v>0</v>
      </c>
      <c r="AR182" s="24" t="s">
        <v>169</v>
      </c>
      <c r="AT182" s="24" t="s">
        <v>164</v>
      </c>
      <c r="AU182" s="24" t="s">
        <v>90</v>
      </c>
      <c r="AY182" s="24" t="s">
        <v>162</v>
      </c>
      <c r="BE182" s="234">
        <f>IF(N182="základní",J182,0)</f>
        <v>0</v>
      </c>
      <c r="BF182" s="234">
        <f>IF(N182="snížená",J182,0)</f>
        <v>0</v>
      </c>
      <c r="BG182" s="234">
        <f>IF(N182="zákl. přenesená",J182,0)</f>
        <v>0</v>
      </c>
      <c r="BH182" s="234">
        <f>IF(N182="sníž. přenesená",J182,0)</f>
        <v>0</v>
      </c>
      <c r="BI182" s="234">
        <f>IF(N182="nulová",J182,0)</f>
        <v>0</v>
      </c>
      <c r="BJ182" s="24" t="s">
        <v>88</v>
      </c>
      <c r="BK182" s="234">
        <f>ROUND(I182*H182,2)</f>
        <v>0</v>
      </c>
      <c r="BL182" s="24" t="s">
        <v>169</v>
      </c>
      <c r="BM182" s="24" t="s">
        <v>979</v>
      </c>
    </row>
    <row r="183" s="1" customFormat="1">
      <c r="B183" s="47"/>
      <c r="C183" s="75"/>
      <c r="D183" s="235" t="s">
        <v>171</v>
      </c>
      <c r="E183" s="75"/>
      <c r="F183" s="236" t="s">
        <v>386</v>
      </c>
      <c r="G183" s="75"/>
      <c r="H183" s="75"/>
      <c r="I183" s="193"/>
      <c r="J183" s="75"/>
      <c r="K183" s="75"/>
      <c r="L183" s="73"/>
      <c r="M183" s="237"/>
      <c r="N183" s="48"/>
      <c r="O183" s="48"/>
      <c r="P183" s="48"/>
      <c r="Q183" s="48"/>
      <c r="R183" s="48"/>
      <c r="S183" s="48"/>
      <c r="T183" s="96"/>
      <c r="AT183" s="24" t="s">
        <v>171</v>
      </c>
      <c r="AU183" s="24" t="s">
        <v>90</v>
      </c>
    </row>
    <row r="184" s="11" customFormat="1">
      <c r="B184" s="238"/>
      <c r="C184" s="239"/>
      <c r="D184" s="235" t="s">
        <v>173</v>
      </c>
      <c r="E184" s="240" t="s">
        <v>37</v>
      </c>
      <c r="F184" s="241" t="s">
        <v>387</v>
      </c>
      <c r="G184" s="239"/>
      <c r="H184" s="242">
        <v>35</v>
      </c>
      <c r="I184" s="243"/>
      <c r="J184" s="239"/>
      <c r="K184" s="239"/>
      <c r="L184" s="244"/>
      <c r="M184" s="245"/>
      <c r="N184" s="246"/>
      <c r="O184" s="246"/>
      <c r="P184" s="246"/>
      <c r="Q184" s="246"/>
      <c r="R184" s="246"/>
      <c r="S184" s="246"/>
      <c r="T184" s="247"/>
      <c r="AT184" s="248" t="s">
        <v>173</v>
      </c>
      <c r="AU184" s="248" t="s">
        <v>90</v>
      </c>
      <c r="AV184" s="11" t="s">
        <v>90</v>
      </c>
      <c r="AW184" s="11" t="s">
        <v>43</v>
      </c>
      <c r="AX184" s="11" t="s">
        <v>88</v>
      </c>
      <c r="AY184" s="248" t="s">
        <v>162</v>
      </c>
    </row>
    <row r="185" s="10" customFormat="1" ht="29.88" customHeight="1">
      <c r="B185" s="207"/>
      <c r="C185" s="208"/>
      <c r="D185" s="209" t="s">
        <v>79</v>
      </c>
      <c r="E185" s="221" t="s">
        <v>185</v>
      </c>
      <c r="F185" s="221" t="s">
        <v>388</v>
      </c>
      <c r="G185" s="208"/>
      <c r="H185" s="208"/>
      <c r="I185" s="211"/>
      <c r="J185" s="222">
        <f>BK185</f>
        <v>0</v>
      </c>
      <c r="K185" s="208"/>
      <c r="L185" s="213"/>
      <c r="M185" s="214"/>
      <c r="N185" s="215"/>
      <c r="O185" s="215"/>
      <c r="P185" s="216">
        <f>SUM(P186:P197)</f>
        <v>0</v>
      </c>
      <c r="Q185" s="215"/>
      <c r="R185" s="216">
        <f>SUM(R186:R197)</f>
        <v>0</v>
      </c>
      <c r="S185" s="215"/>
      <c r="T185" s="217">
        <f>SUM(T186:T197)</f>
        <v>5.7969999999999997</v>
      </c>
      <c r="AR185" s="218" t="s">
        <v>88</v>
      </c>
      <c r="AT185" s="219" t="s">
        <v>79</v>
      </c>
      <c r="AU185" s="219" t="s">
        <v>88</v>
      </c>
      <c r="AY185" s="218" t="s">
        <v>162</v>
      </c>
      <c r="BK185" s="220">
        <f>SUM(BK186:BK197)</f>
        <v>0</v>
      </c>
    </row>
    <row r="186" s="1" customFormat="1" ht="25.5" customHeight="1">
      <c r="B186" s="47"/>
      <c r="C186" s="223" t="s">
        <v>340</v>
      </c>
      <c r="D186" s="223" t="s">
        <v>164</v>
      </c>
      <c r="E186" s="224" t="s">
        <v>396</v>
      </c>
      <c r="F186" s="225" t="s">
        <v>397</v>
      </c>
      <c r="G186" s="226" t="s">
        <v>238</v>
      </c>
      <c r="H186" s="227">
        <v>2.6349999999999998</v>
      </c>
      <c r="I186" s="228"/>
      <c r="J186" s="229">
        <f>ROUND(I186*H186,2)</f>
        <v>0</v>
      </c>
      <c r="K186" s="225" t="s">
        <v>168</v>
      </c>
      <c r="L186" s="73"/>
      <c r="M186" s="230" t="s">
        <v>37</v>
      </c>
      <c r="N186" s="231" t="s">
        <v>51</v>
      </c>
      <c r="O186" s="48"/>
      <c r="P186" s="232">
        <f>O186*H186</f>
        <v>0</v>
      </c>
      <c r="Q186" s="232">
        <v>0</v>
      </c>
      <c r="R186" s="232">
        <f>Q186*H186</f>
        <v>0</v>
      </c>
      <c r="S186" s="232">
        <v>2.2000000000000002</v>
      </c>
      <c r="T186" s="233">
        <f>S186*H186</f>
        <v>5.7969999999999997</v>
      </c>
      <c r="AR186" s="24" t="s">
        <v>169</v>
      </c>
      <c r="AT186" s="24" t="s">
        <v>164</v>
      </c>
      <c r="AU186" s="24" t="s">
        <v>90</v>
      </c>
      <c r="AY186" s="24" t="s">
        <v>162</v>
      </c>
      <c r="BE186" s="234">
        <f>IF(N186="základní",J186,0)</f>
        <v>0</v>
      </c>
      <c r="BF186" s="234">
        <f>IF(N186="snížená",J186,0)</f>
        <v>0</v>
      </c>
      <c r="BG186" s="234">
        <f>IF(N186="zákl. přenesená",J186,0)</f>
        <v>0</v>
      </c>
      <c r="BH186" s="234">
        <f>IF(N186="sníž. přenesená",J186,0)</f>
        <v>0</v>
      </c>
      <c r="BI186" s="234">
        <f>IF(N186="nulová",J186,0)</f>
        <v>0</v>
      </c>
      <c r="BJ186" s="24" t="s">
        <v>88</v>
      </c>
      <c r="BK186" s="234">
        <f>ROUND(I186*H186,2)</f>
        <v>0</v>
      </c>
      <c r="BL186" s="24" t="s">
        <v>169</v>
      </c>
      <c r="BM186" s="24" t="s">
        <v>980</v>
      </c>
    </row>
    <row r="187" s="1" customFormat="1">
      <c r="B187" s="47"/>
      <c r="C187" s="75"/>
      <c r="D187" s="235" t="s">
        <v>171</v>
      </c>
      <c r="E187" s="75"/>
      <c r="F187" s="236" t="s">
        <v>399</v>
      </c>
      <c r="G187" s="75"/>
      <c r="H187" s="75"/>
      <c r="I187" s="193"/>
      <c r="J187" s="75"/>
      <c r="K187" s="75"/>
      <c r="L187" s="73"/>
      <c r="M187" s="237"/>
      <c r="N187" s="48"/>
      <c r="O187" s="48"/>
      <c r="P187" s="48"/>
      <c r="Q187" s="48"/>
      <c r="R187" s="48"/>
      <c r="S187" s="48"/>
      <c r="T187" s="96"/>
      <c r="AT187" s="24" t="s">
        <v>171</v>
      </c>
      <c r="AU187" s="24" t="s">
        <v>90</v>
      </c>
    </row>
    <row r="188" s="13" customFormat="1">
      <c r="B188" s="260"/>
      <c r="C188" s="261"/>
      <c r="D188" s="235" t="s">
        <v>173</v>
      </c>
      <c r="E188" s="262" t="s">
        <v>37</v>
      </c>
      <c r="F188" s="263" t="s">
        <v>981</v>
      </c>
      <c r="G188" s="261"/>
      <c r="H188" s="262" t="s">
        <v>37</v>
      </c>
      <c r="I188" s="264"/>
      <c r="J188" s="261"/>
      <c r="K188" s="261"/>
      <c r="L188" s="265"/>
      <c r="M188" s="266"/>
      <c r="N188" s="267"/>
      <c r="O188" s="267"/>
      <c r="P188" s="267"/>
      <c r="Q188" s="267"/>
      <c r="R188" s="267"/>
      <c r="S188" s="267"/>
      <c r="T188" s="268"/>
      <c r="AT188" s="269" t="s">
        <v>173</v>
      </c>
      <c r="AU188" s="269" t="s">
        <v>90</v>
      </c>
      <c r="AV188" s="13" t="s">
        <v>88</v>
      </c>
      <c r="AW188" s="13" t="s">
        <v>43</v>
      </c>
      <c r="AX188" s="13" t="s">
        <v>80</v>
      </c>
      <c r="AY188" s="269" t="s">
        <v>162</v>
      </c>
    </row>
    <row r="189" s="11" customFormat="1">
      <c r="B189" s="238"/>
      <c r="C189" s="239"/>
      <c r="D189" s="235" t="s">
        <v>173</v>
      </c>
      <c r="E189" s="240" t="s">
        <v>37</v>
      </c>
      <c r="F189" s="241" t="s">
        <v>982</v>
      </c>
      <c r="G189" s="239"/>
      <c r="H189" s="242">
        <v>3.3260000000000001</v>
      </c>
      <c r="I189" s="243"/>
      <c r="J189" s="239"/>
      <c r="K189" s="239"/>
      <c r="L189" s="244"/>
      <c r="M189" s="245"/>
      <c r="N189" s="246"/>
      <c r="O189" s="246"/>
      <c r="P189" s="246"/>
      <c r="Q189" s="246"/>
      <c r="R189" s="246"/>
      <c r="S189" s="246"/>
      <c r="T189" s="247"/>
      <c r="AT189" s="248" t="s">
        <v>173</v>
      </c>
      <c r="AU189" s="248" t="s">
        <v>90</v>
      </c>
      <c r="AV189" s="11" t="s">
        <v>90</v>
      </c>
      <c r="AW189" s="11" t="s">
        <v>43</v>
      </c>
      <c r="AX189" s="11" t="s">
        <v>80</v>
      </c>
      <c r="AY189" s="248" t="s">
        <v>162</v>
      </c>
    </row>
    <row r="190" s="11" customFormat="1">
      <c r="B190" s="238"/>
      <c r="C190" s="239"/>
      <c r="D190" s="235" t="s">
        <v>173</v>
      </c>
      <c r="E190" s="240" t="s">
        <v>37</v>
      </c>
      <c r="F190" s="241" t="s">
        <v>983</v>
      </c>
      <c r="G190" s="239"/>
      <c r="H190" s="242">
        <v>-2.2269999999999999</v>
      </c>
      <c r="I190" s="243"/>
      <c r="J190" s="239"/>
      <c r="K190" s="239"/>
      <c r="L190" s="244"/>
      <c r="M190" s="245"/>
      <c r="N190" s="246"/>
      <c r="O190" s="246"/>
      <c r="P190" s="246"/>
      <c r="Q190" s="246"/>
      <c r="R190" s="246"/>
      <c r="S190" s="246"/>
      <c r="T190" s="247"/>
      <c r="AT190" s="248" t="s">
        <v>173</v>
      </c>
      <c r="AU190" s="248" t="s">
        <v>90</v>
      </c>
      <c r="AV190" s="11" t="s">
        <v>90</v>
      </c>
      <c r="AW190" s="11" t="s">
        <v>43</v>
      </c>
      <c r="AX190" s="11" t="s">
        <v>80</v>
      </c>
      <c r="AY190" s="248" t="s">
        <v>162</v>
      </c>
    </row>
    <row r="191" s="13" customFormat="1">
      <c r="B191" s="260"/>
      <c r="C191" s="261"/>
      <c r="D191" s="235" t="s">
        <v>173</v>
      </c>
      <c r="E191" s="262" t="s">
        <v>37</v>
      </c>
      <c r="F191" s="263" t="s">
        <v>733</v>
      </c>
      <c r="G191" s="261"/>
      <c r="H191" s="262" t="s">
        <v>37</v>
      </c>
      <c r="I191" s="264"/>
      <c r="J191" s="261"/>
      <c r="K191" s="261"/>
      <c r="L191" s="265"/>
      <c r="M191" s="266"/>
      <c r="N191" s="267"/>
      <c r="O191" s="267"/>
      <c r="P191" s="267"/>
      <c r="Q191" s="267"/>
      <c r="R191" s="267"/>
      <c r="S191" s="267"/>
      <c r="T191" s="268"/>
      <c r="AT191" s="269" t="s">
        <v>173</v>
      </c>
      <c r="AU191" s="269" t="s">
        <v>90</v>
      </c>
      <c r="AV191" s="13" t="s">
        <v>88</v>
      </c>
      <c r="AW191" s="13" t="s">
        <v>43</v>
      </c>
      <c r="AX191" s="13" t="s">
        <v>80</v>
      </c>
      <c r="AY191" s="269" t="s">
        <v>162</v>
      </c>
    </row>
    <row r="192" s="11" customFormat="1">
      <c r="B192" s="238"/>
      <c r="C192" s="239"/>
      <c r="D192" s="235" t="s">
        <v>173</v>
      </c>
      <c r="E192" s="240" t="s">
        <v>37</v>
      </c>
      <c r="F192" s="241" t="s">
        <v>984</v>
      </c>
      <c r="G192" s="239"/>
      <c r="H192" s="242">
        <v>2.1549999999999998</v>
      </c>
      <c r="I192" s="243"/>
      <c r="J192" s="239"/>
      <c r="K192" s="239"/>
      <c r="L192" s="244"/>
      <c r="M192" s="245"/>
      <c r="N192" s="246"/>
      <c r="O192" s="246"/>
      <c r="P192" s="246"/>
      <c r="Q192" s="246"/>
      <c r="R192" s="246"/>
      <c r="S192" s="246"/>
      <c r="T192" s="247"/>
      <c r="AT192" s="248" t="s">
        <v>173</v>
      </c>
      <c r="AU192" s="248" t="s">
        <v>90</v>
      </c>
      <c r="AV192" s="11" t="s">
        <v>90</v>
      </c>
      <c r="AW192" s="11" t="s">
        <v>43</v>
      </c>
      <c r="AX192" s="11" t="s">
        <v>80</v>
      </c>
      <c r="AY192" s="248" t="s">
        <v>162</v>
      </c>
    </row>
    <row r="193" s="11" customFormat="1">
      <c r="B193" s="238"/>
      <c r="C193" s="239"/>
      <c r="D193" s="235" t="s">
        <v>173</v>
      </c>
      <c r="E193" s="240" t="s">
        <v>37</v>
      </c>
      <c r="F193" s="241" t="s">
        <v>985</v>
      </c>
      <c r="G193" s="239"/>
      <c r="H193" s="242">
        <v>-0.61899999999999999</v>
      </c>
      <c r="I193" s="243"/>
      <c r="J193" s="239"/>
      <c r="K193" s="239"/>
      <c r="L193" s="244"/>
      <c r="M193" s="245"/>
      <c r="N193" s="246"/>
      <c r="O193" s="246"/>
      <c r="P193" s="246"/>
      <c r="Q193" s="246"/>
      <c r="R193" s="246"/>
      <c r="S193" s="246"/>
      <c r="T193" s="247"/>
      <c r="AT193" s="248" t="s">
        <v>173</v>
      </c>
      <c r="AU193" s="248" t="s">
        <v>90</v>
      </c>
      <c r="AV193" s="11" t="s">
        <v>90</v>
      </c>
      <c r="AW193" s="11" t="s">
        <v>43</v>
      </c>
      <c r="AX193" s="11" t="s">
        <v>80</v>
      </c>
      <c r="AY193" s="248" t="s">
        <v>162</v>
      </c>
    </row>
    <row r="194" s="12" customFormat="1">
      <c r="B194" s="249"/>
      <c r="C194" s="250"/>
      <c r="D194" s="235" t="s">
        <v>173</v>
      </c>
      <c r="E194" s="251" t="s">
        <v>37</v>
      </c>
      <c r="F194" s="252" t="s">
        <v>180</v>
      </c>
      <c r="G194" s="250"/>
      <c r="H194" s="253">
        <v>2.6349999999999998</v>
      </c>
      <c r="I194" s="254"/>
      <c r="J194" s="250"/>
      <c r="K194" s="250"/>
      <c r="L194" s="255"/>
      <c r="M194" s="256"/>
      <c r="N194" s="257"/>
      <c r="O194" s="257"/>
      <c r="P194" s="257"/>
      <c r="Q194" s="257"/>
      <c r="R194" s="257"/>
      <c r="S194" s="257"/>
      <c r="T194" s="258"/>
      <c r="AT194" s="259" t="s">
        <v>173</v>
      </c>
      <c r="AU194" s="259" t="s">
        <v>90</v>
      </c>
      <c r="AV194" s="12" t="s">
        <v>169</v>
      </c>
      <c r="AW194" s="12" t="s">
        <v>43</v>
      </c>
      <c r="AX194" s="12" t="s">
        <v>88</v>
      </c>
      <c r="AY194" s="259" t="s">
        <v>162</v>
      </c>
    </row>
    <row r="195" s="1" customFormat="1" ht="16.5" customHeight="1">
      <c r="B195" s="47"/>
      <c r="C195" s="223" t="s">
        <v>355</v>
      </c>
      <c r="D195" s="223" t="s">
        <v>164</v>
      </c>
      <c r="E195" s="224" t="s">
        <v>406</v>
      </c>
      <c r="F195" s="225" t="s">
        <v>407</v>
      </c>
      <c r="G195" s="226" t="s">
        <v>201</v>
      </c>
      <c r="H195" s="227">
        <v>35</v>
      </c>
      <c r="I195" s="228"/>
      <c r="J195" s="229">
        <f>ROUND(I195*H195,2)</f>
        <v>0</v>
      </c>
      <c r="K195" s="225" t="s">
        <v>168</v>
      </c>
      <c r="L195" s="73"/>
      <c r="M195" s="230" t="s">
        <v>37</v>
      </c>
      <c r="N195" s="231" t="s">
        <v>51</v>
      </c>
      <c r="O195" s="48"/>
      <c r="P195" s="232">
        <f>O195*H195</f>
        <v>0</v>
      </c>
      <c r="Q195" s="232">
        <v>0</v>
      </c>
      <c r="R195" s="232">
        <f>Q195*H195</f>
        <v>0</v>
      </c>
      <c r="S195" s="232">
        <v>0</v>
      </c>
      <c r="T195" s="233">
        <f>S195*H195</f>
        <v>0</v>
      </c>
      <c r="AR195" s="24" t="s">
        <v>169</v>
      </c>
      <c r="AT195" s="24" t="s">
        <v>164</v>
      </c>
      <c r="AU195" s="24" t="s">
        <v>90</v>
      </c>
      <c r="AY195" s="24" t="s">
        <v>162</v>
      </c>
      <c r="BE195" s="234">
        <f>IF(N195="základní",J195,0)</f>
        <v>0</v>
      </c>
      <c r="BF195" s="234">
        <f>IF(N195="snížená",J195,0)</f>
        <v>0</v>
      </c>
      <c r="BG195" s="234">
        <f>IF(N195="zákl. přenesená",J195,0)</f>
        <v>0</v>
      </c>
      <c r="BH195" s="234">
        <f>IF(N195="sníž. přenesená",J195,0)</f>
        <v>0</v>
      </c>
      <c r="BI195" s="234">
        <f>IF(N195="nulová",J195,0)</f>
        <v>0</v>
      </c>
      <c r="BJ195" s="24" t="s">
        <v>88</v>
      </c>
      <c r="BK195" s="234">
        <f>ROUND(I195*H195,2)</f>
        <v>0</v>
      </c>
      <c r="BL195" s="24" t="s">
        <v>169</v>
      </c>
      <c r="BM195" s="24" t="s">
        <v>986</v>
      </c>
    </row>
    <row r="196" s="1" customFormat="1">
      <c r="B196" s="47"/>
      <c r="C196" s="75"/>
      <c r="D196" s="235" t="s">
        <v>171</v>
      </c>
      <c r="E196" s="75"/>
      <c r="F196" s="236" t="s">
        <v>409</v>
      </c>
      <c r="G196" s="75"/>
      <c r="H196" s="75"/>
      <c r="I196" s="193"/>
      <c r="J196" s="75"/>
      <c r="K196" s="75"/>
      <c r="L196" s="73"/>
      <c r="M196" s="237"/>
      <c r="N196" s="48"/>
      <c r="O196" s="48"/>
      <c r="P196" s="48"/>
      <c r="Q196" s="48"/>
      <c r="R196" s="48"/>
      <c r="S196" s="48"/>
      <c r="T196" s="96"/>
      <c r="AT196" s="24" t="s">
        <v>171</v>
      </c>
      <c r="AU196" s="24" t="s">
        <v>90</v>
      </c>
    </row>
    <row r="197" s="11" customFormat="1">
      <c r="B197" s="238"/>
      <c r="C197" s="239"/>
      <c r="D197" s="235" t="s">
        <v>173</v>
      </c>
      <c r="E197" s="240" t="s">
        <v>37</v>
      </c>
      <c r="F197" s="241" t="s">
        <v>416</v>
      </c>
      <c r="G197" s="239"/>
      <c r="H197" s="242">
        <v>35</v>
      </c>
      <c r="I197" s="243"/>
      <c r="J197" s="239"/>
      <c r="K197" s="239"/>
      <c r="L197" s="244"/>
      <c r="M197" s="245"/>
      <c r="N197" s="246"/>
      <c r="O197" s="246"/>
      <c r="P197" s="246"/>
      <c r="Q197" s="246"/>
      <c r="R197" s="246"/>
      <c r="S197" s="246"/>
      <c r="T197" s="247"/>
      <c r="AT197" s="248" t="s">
        <v>173</v>
      </c>
      <c r="AU197" s="248" t="s">
        <v>90</v>
      </c>
      <c r="AV197" s="11" t="s">
        <v>90</v>
      </c>
      <c r="AW197" s="11" t="s">
        <v>43</v>
      </c>
      <c r="AX197" s="11" t="s">
        <v>88</v>
      </c>
      <c r="AY197" s="248" t="s">
        <v>162</v>
      </c>
    </row>
    <row r="198" s="10" customFormat="1" ht="29.88" customHeight="1">
      <c r="B198" s="207"/>
      <c r="C198" s="208"/>
      <c r="D198" s="209" t="s">
        <v>79</v>
      </c>
      <c r="E198" s="221" t="s">
        <v>169</v>
      </c>
      <c r="F198" s="221" t="s">
        <v>421</v>
      </c>
      <c r="G198" s="208"/>
      <c r="H198" s="208"/>
      <c r="I198" s="211"/>
      <c r="J198" s="222">
        <f>BK198</f>
        <v>0</v>
      </c>
      <c r="K198" s="208"/>
      <c r="L198" s="213"/>
      <c r="M198" s="214"/>
      <c r="N198" s="215"/>
      <c r="O198" s="215"/>
      <c r="P198" s="216">
        <f>SUM(P199:P201)</f>
        <v>0</v>
      </c>
      <c r="Q198" s="215"/>
      <c r="R198" s="216">
        <f>SUM(R199:R201)</f>
        <v>0</v>
      </c>
      <c r="S198" s="215"/>
      <c r="T198" s="217">
        <f>SUM(T199:T201)</f>
        <v>0</v>
      </c>
      <c r="AR198" s="218" t="s">
        <v>88</v>
      </c>
      <c r="AT198" s="219" t="s">
        <v>79</v>
      </c>
      <c r="AU198" s="219" t="s">
        <v>88</v>
      </c>
      <c r="AY198" s="218" t="s">
        <v>162</v>
      </c>
      <c r="BK198" s="220">
        <f>SUM(BK199:BK201)</f>
        <v>0</v>
      </c>
    </row>
    <row r="199" s="1" customFormat="1" ht="25.5" customHeight="1">
      <c r="B199" s="47"/>
      <c r="C199" s="223" t="s">
        <v>361</v>
      </c>
      <c r="D199" s="223" t="s">
        <v>164</v>
      </c>
      <c r="E199" s="224" t="s">
        <v>423</v>
      </c>
      <c r="F199" s="225" t="s">
        <v>424</v>
      </c>
      <c r="G199" s="226" t="s">
        <v>238</v>
      </c>
      <c r="H199" s="227">
        <v>3.5</v>
      </c>
      <c r="I199" s="228"/>
      <c r="J199" s="229">
        <f>ROUND(I199*H199,2)</f>
        <v>0</v>
      </c>
      <c r="K199" s="225" t="s">
        <v>168</v>
      </c>
      <c r="L199" s="73"/>
      <c r="M199" s="230" t="s">
        <v>37</v>
      </c>
      <c r="N199" s="231" t="s">
        <v>51</v>
      </c>
      <c r="O199" s="48"/>
      <c r="P199" s="232">
        <f>O199*H199</f>
        <v>0</v>
      </c>
      <c r="Q199" s="232">
        <v>0</v>
      </c>
      <c r="R199" s="232">
        <f>Q199*H199</f>
        <v>0</v>
      </c>
      <c r="S199" s="232">
        <v>0</v>
      </c>
      <c r="T199" s="233">
        <f>S199*H199</f>
        <v>0</v>
      </c>
      <c r="AR199" s="24" t="s">
        <v>169</v>
      </c>
      <c r="AT199" s="24" t="s">
        <v>164</v>
      </c>
      <c r="AU199" s="24" t="s">
        <v>90</v>
      </c>
      <c r="AY199" s="24" t="s">
        <v>162</v>
      </c>
      <c r="BE199" s="234">
        <f>IF(N199="základní",J199,0)</f>
        <v>0</v>
      </c>
      <c r="BF199" s="234">
        <f>IF(N199="snížená",J199,0)</f>
        <v>0</v>
      </c>
      <c r="BG199" s="234">
        <f>IF(N199="zákl. přenesená",J199,0)</f>
        <v>0</v>
      </c>
      <c r="BH199" s="234">
        <f>IF(N199="sníž. přenesená",J199,0)</f>
        <v>0</v>
      </c>
      <c r="BI199" s="234">
        <f>IF(N199="nulová",J199,0)</f>
        <v>0</v>
      </c>
      <c r="BJ199" s="24" t="s">
        <v>88</v>
      </c>
      <c r="BK199" s="234">
        <f>ROUND(I199*H199,2)</f>
        <v>0</v>
      </c>
      <c r="BL199" s="24" t="s">
        <v>169</v>
      </c>
      <c r="BM199" s="24" t="s">
        <v>987</v>
      </c>
    </row>
    <row r="200" s="1" customFormat="1">
      <c r="B200" s="47"/>
      <c r="C200" s="75"/>
      <c r="D200" s="235" t="s">
        <v>171</v>
      </c>
      <c r="E200" s="75"/>
      <c r="F200" s="236" t="s">
        <v>426</v>
      </c>
      <c r="G200" s="75"/>
      <c r="H200" s="75"/>
      <c r="I200" s="193"/>
      <c r="J200" s="75"/>
      <c r="K200" s="75"/>
      <c r="L200" s="73"/>
      <c r="M200" s="237"/>
      <c r="N200" s="48"/>
      <c r="O200" s="48"/>
      <c r="P200" s="48"/>
      <c r="Q200" s="48"/>
      <c r="R200" s="48"/>
      <c r="S200" s="48"/>
      <c r="T200" s="96"/>
      <c r="AT200" s="24" t="s">
        <v>171</v>
      </c>
      <c r="AU200" s="24" t="s">
        <v>90</v>
      </c>
    </row>
    <row r="201" s="11" customFormat="1">
      <c r="B201" s="238"/>
      <c r="C201" s="239"/>
      <c r="D201" s="235" t="s">
        <v>173</v>
      </c>
      <c r="E201" s="240" t="s">
        <v>117</v>
      </c>
      <c r="F201" s="241" t="s">
        <v>988</v>
      </c>
      <c r="G201" s="239"/>
      <c r="H201" s="242">
        <v>3.5</v>
      </c>
      <c r="I201" s="243"/>
      <c r="J201" s="239"/>
      <c r="K201" s="239"/>
      <c r="L201" s="244"/>
      <c r="M201" s="245"/>
      <c r="N201" s="246"/>
      <c r="O201" s="246"/>
      <c r="P201" s="246"/>
      <c r="Q201" s="246"/>
      <c r="R201" s="246"/>
      <c r="S201" s="246"/>
      <c r="T201" s="247"/>
      <c r="AT201" s="248" t="s">
        <v>173</v>
      </c>
      <c r="AU201" s="248" t="s">
        <v>90</v>
      </c>
      <c r="AV201" s="11" t="s">
        <v>90</v>
      </c>
      <c r="AW201" s="11" t="s">
        <v>43</v>
      </c>
      <c r="AX201" s="11" t="s">
        <v>88</v>
      </c>
      <c r="AY201" s="248" t="s">
        <v>162</v>
      </c>
    </row>
    <row r="202" s="10" customFormat="1" ht="29.88" customHeight="1">
      <c r="B202" s="207"/>
      <c r="C202" s="208"/>
      <c r="D202" s="209" t="s">
        <v>79</v>
      </c>
      <c r="E202" s="221" t="s">
        <v>115</v>
      </c>
      <c r="F202" s="221" t="s">
        <v>448</v>
      </c>
      <c r="G202" s="208"/>
      <c r="H202" s="208"/>
      <c r="I202" s="211"/>
      <c r="J202" s="222">
        <f>BK202</f>
        <v>0</v>
      </c>
      <c r="K202" s="208"/>
      <c r="L202" s="213"/>
      <c r="M202" s="214"/>
      <c r="N202" s="215"/>
      <c r="O202" s="215"/>
      <c r="P202" s="216">
        <f>SUM(P203:P205)</f>
        <v>0</v>
      </c>
      <c r="Q202" s="215"/>
      <c r="R202" s="216">
        <f>SUM(R203:R205)</f>
        <v>0</v>
      </c>
      <c r="S202" s="215"/>
      <c r="T202" s="217">
        <f>SUM(T203:T205)</f>
        <v>0</v>
      </c>
      <c r="AR202" s="218" t="s">
        <v>88</v>
      </c>
      <c r="AT202" s="219" t="s">
        <v>79</v>
      </c>
      <c r="AU202" s="219" t="s">
        <v>88</v>
      </c>
      <c r="AY202" s="218" t="s">
        <v>162</v>
      </c>
      <c r="BK202" s="220">
        <f>SUM(BK203:BK205)</f>
        <v>0</v>
      </c>
    </row>
    <row r="203" s="1" customFormat="1" ht="25.5" customHeight="1">
      <c r="B203" s="47"/>
      <c r="C203" s="223" t="s">
        <v>377</v>
      </c>
      <c r="D203" s="223" t="s">
        <v>164</v>
      </c>
      <c r="E203" s="224" t="s">
        <v>450</v>
      </c>
      <c r="F203" s="225" t="s">
        <v>451</v>
      </c>
      <c r="G203" s="226" t="s">
        <v>167</v>
      </c>
      <c r="H203" s="227">
        <v>29.5</v>
      </c>
      <c r="I203" s="228"/>
      <c r="J203" s="229">
        <f>ROUND(I203*H203,2)</f>
        <v>0</v>
      </c>
      <c r="K203" s="225" t="s">
        <v>168</v>
      </c>
      <c r="L203" s="73"/>
      <c r="M203" s="230" t="s">
        <v>37</v>
      </c>
      <c r="N203" s="231" t="s">
        <v>51</v>
      </c>
      <c r="O203" s="48"/>
      <c r="P203" s="232">
        <f>O203*H203</f>
        <v>0</v>
      </c>
      <c r="Q203" s="232">
        <v>0</v>
      </c>
      <c r="R203" s="232">
        <f>Q203*H203</f>
        <v>0</v>
      </c>
      <c r="S203" s="232">
        <v>0</v>
      </c>
      <c r="T203" s="233">
        <f>S203*H203</f>
        <v>0</v>
      </c>
      <c r="AR203" s="24" t="s">
        <v>169</v>
      </c>
      <c r="AT203" s="24" t="s">
        <v>164</v>
      </c>
      <c r="AU203" s="24" t="s">
        <v>90</v>
      </c>
      <c r="AY203" s="24" t="s">
        <v>162</v>
      </c>
      <c r="BE203" s="234">
        <f>IF(N203="základní",J203,0)</f>
        <v>0</v>
      </c>
      <c r="BF203" s="234">
        <f>IF(N203="snížená",J203,0)</f>
        <v>0</v>
      </c>
      <c r="BG203" s="234">
        <f>IF(N203="zákl. přenesená",J203,0)</f>
        <v>0</v>
      </c>
      <c r="BH203" s="234">
        <f>IF(N203="sníž. přenesená",J203,0)</f>
        <v>0</v>
      </c>
      <c r="BI203" s="234">
        <f>IF(N203="nulová",J203,0)</f>
        <v>0</v>
      </c>
      <c r="BJ203" s="24" t="s">
        <v>88</v>
      </c>
      <c r="BK203" s="234">
        <f>ROUND(I203*H203,2)</f>
        <v>0</v>
      </c>
      <c r="BL203" s="24" t="s">
        <v>169</v>
      </c>
      <c r="BM203" s="24" t="s">
        <v>989</v>
      </c>
    </row>
    <row r="204" s="13" customFormat="1">
      <c r="B204" s="260"/>
      <c r="C204" s="261"/>
      <c r="D204" s="235" t="s">
        <v>173</v>
      </c>
      <c r="E204" s="262" t="s">
        <v>37</v>
      </c>
      <c r="F204" s="263" t="s">
        <v>453</v>
      </c>
      <c r="G204" s="261"/>
      <c r="H204" s="262" t="s">
        <v>37</v>
      </c>
      <c r="I204" s="264"/>
      <c r="J204" s="261"/>
      <c r="K204" s="261"/>
      <c r="L204" s="265"/>
      <c r="M204" s="266"/>
      <c r="N204" s="267"/>
      <c r="O204" s="267"/>
      <c r="P204" s="267"/>
      <c r="Q204" s="267"/>
      <c r="R204" s="267"/>
      <c r="S204" s="267"/>
      <c r="T204" s="268"/>
      <c r="AT204" s="269" t="s">
        <v>173</v>
      </c>
      <c r="AU204" s="269" t="s">
        <v>90</v>
      </c>
      <c r="AV204" s="13" t="s">
        <v>88</v>
      </c>
      <c r="AW204" s="13" t="s">
        <v>43</v>
      </c>
      <c r="AX204" s="13" t="s">
        <v>80</v>
      </c>
      <c r="AY204" s="269" t="s">
        <v>162</v>
      </c>
    </row>
    <row r="205" s="11" customFormat="1">
      <c r="B205" s="238"/>
      <c r="C205" s="239"/>
      <c r="D205" s="235" t="s">
        <v>173</v>
      </c>
      <c r="E205" s="240" t="s">
        <v>37</v>
      </c>
      <c r="F205" s="241" t="s">
        <v>930</v>
      </c>
      <c r="G205" s="239"/>
      <c r="H205" s="242">
        <v>29.5</v>
      </c>
      <c r="I205" s="243"/>
      <c r="J205" s="239"/>
      <c r="K205" s="239"/>
      <c r="L205" s="244"/>
      <c r="M205" s="245"/>
      <c r="N205" s="246"/>
      <c r="O205" s="246"/>
      <c r="P205" s="246"/>
      <c r="Q205" s="246"/>
      <c r="R205" s="246"/>
      <c r="S205" s="246"/>
      <c r="T205" s="247"/>
      <c r="AT205" s="248" t="s">
        <v>173</v>
      </c>
      <c r="AU205" s="248" t="s">
        <v>90</v>
      </c>
      <c r="AV205" s="11" t="s">
        <v>90</v>
      </c>
      <c r="AW205" s="11" t="s">
        <v>43</v>
      </c>
      <c r="AX205" s="11" t="s">
        <v>88</v>
      </c>
      <c r="AY205" s="248" t="s">
        <v>162</v>
      </c>
    </row>
    <row r="206" s="10" customFormat="1" ht="29.88" customHeight="1">
      <c r="B206" s="207"/>
      <c r="C206" s="208"/>
      <c r="D206" s="209" t="s">
        <v>79</v>
      </c>
      <c r="E206" s="221" t="s">
        <v>222</v>
      </c>
      <c r="F206" s="221" t="s">
        <v>465</v>
      </c>
      <c r="G206" s="208"/>
      <c r="H206" s="208"/>
      <c r="I206" s="211"/>
      <c r="J206" s="222">
        <f>BK206</f>
        <v>0</v>
      </c>
      <c r="K206" s="208"/>
      <c r="L206" s="213"/>
      <c r="M206" s="214"/>
      <c r="N206" s="215"/>
      <c r="O206" s="215"/>
      <c r="P206" s="216">
        <f>SUM(P207:P248)</f>
        <v>0</v>
      </c>
      <c r="Q206" s="215"/>
      <c r="R206" s="216">
        <f>SUM(R207:R248)</f>
        <v>6.6184520199999994</v>
      </c>
      <c r="S206" s="215"/>
      <c r="T206" s="217">
        <f>SUM(T207:T248)</f>
        <v>2</v>
      </c>
      <c r="AR206" s="218" t="s">
        <v>88</v>
      </c>
      <c r="AT206" s="219" t="s">
        <v>79</v>
      </c>
      <c r="AU206" s="219" t="s">
        <v>88</v>
      </c>
      <c r="AY206" s="218" t="s">
        <v>162</v>
      </c>
      <c r="BK206" s="220">
        <f>SUM(BK207:BK248)</f>
        <v>0</v>
      </c>
    </row>
    <row r="207" s="1" customFormat="1" ht="25.5" customHeight="1">
      <c r="B207" s="47"/>
      <c r="C207" s="223" t="s">
        <v>382</v>
      </c>
      <c r="D207" s="223" t="s">
        <v>164</v>
      </c>
      <c r="E207" s="224" t="s">
        <v>749</v>
      </c>
      <c r="F207" s="225" t="s">
        <v>750</v>
      </c>
      <c r="G207" s="226" t="s">
        <v>201</v>
      </c>
      <c r="H207" s="227">
        <v>35</v>
      </c>
      <c r="I207" s="228"/>
      <c r="J207" s="229">
        <f>ROUND(I207*H207,2)</f>
        <v>0</v>
      </c>
      <c r="K207" s="225" t="s">
        <v>168</v>
      </c>
      <c r="L207" s="73"/>
      <c r="M207" s="230" t="s">
        <v>37</v>
      </c>
      <c r="N207" s="231" t="s">
        <v>51</v>
      </c>
      <c r="O207" s="48"/>
      <c r="P207" s="232">
        <f>O207*H207</f>
        <v>0</v>
      </c>
      <c r="Q207" s="232">
        <v>1.0000000000000001E-05</v>
      </c>
      <c r="R207" s="232">
        <f>Q207*H207</f>
        <v>0.00035000000000000005</v>
      </c>
      <c r="S207" s="232">
        <v>0</v>
      </c>
      <c r="T207" s="233">
        <f>S207*H207</f>
        <v>0</v>
      </c>
      <c r="AR207" s="24" t="s">
        <v>169</v>
      </c>
      <c r="AT207" s="24" t="s">
        <v>164</v>
      </c>
      <c r="AU207" s="24" t="s">
        <v>90</v>
      </c>
      <c r="AY207" s="24" t="s">
        <v>162</v>
      </c>
      <c r="BE207" s="234">
        <f>IF(N207="základní",J207,0)</f>
        <v>0</v>
      </c>
      <c r="BF207" s="234">
        <f>IF(N207="snížená",J207,0)</f>
        <v>0</v>
      </c>
      <c r="BG207" s="234">
        <f>IF(N207="zákl. přenesená",J207,0)</f>
        <v>0</v>
      </c>
      <c r="BH207" s="234">
        <f>IF(N207="sníž. přenesená",J207,0)</f>
        <v>0</v>
      </c>
      <c r="BI207" s="234">
        <f>IF(N207="nulová",J207,0)</f>
        <v>0</v>
      </c>
      <c r="BJ207" s="24" t="s">
        <v>88</v>
      </c>
      <c r="BK207" s="234">
        <f>ROUND(I207*H207,2)</f>
        <v>0</v>
      </c>
      <c r="BL207" s="24" t="s">
        <v>169</v>
      </c>
      <c r="BM207" s="24" t="s">
        <v>990</v>
      </c>
    </row>
    <row r="208" s="1" customFormat="1">
      <c r="B208" s="47"/>
      <c r="C208" s="75"/>
      <c r="D208" s="235" t="s">
        <v>171</v>
      </c>
      <c r="E208" s="75"/>
      <c r="F208" s="236" t="s">
        <v>470</v>
      </c>
      <c r="G208" s="75"/>
      <c r="H208" s="75"/>
      <c r="I208" s="193"/>
      <c r="J208" s="75"/>
      <c r="K208" s="75"/>
      <c r="L208" s="73"/>
      <c r="M208" s="237"/>
      <c r="N208" s="48"/>
      <c r="O208" s="48"/>
      <c r="P208" s="48"/>
      <c r="Q208" s="48"/>
      <c r="R208" s="48"/>
      <c r="S208" s="48"/>
      <c r="T208" s="96"/>
      <c r="AT208" s="24" t="s">
        <v>171</v>
      </c>
      <c r="AU208" s="24" t="s">
        <v>90</v>
      </c>
    </row>
    <row r="209" s="11" customFormat="1">
      <c r="B209" s="238"/>
      <c r="C209" s="239"/>
      <c r="D209" s="235" t="s">
        <v>173</v>
      </c>
      <c r="E209" s="240" t="s">
        <v>37</v>
      </c>
      <c r="F209" s="241" t="s">
        <v>416</v>
      </c>
      <c r="G209" s="239"/>
      <c r="H209" s="242">
        <v>35</v>
      </c>
      <c r="I209" s="243"/>
      <c r="J209" s="239"/>
      <c r="K209" s="239"/>
      <c r="L209" s="244"/>
      <c r="M209" s="245"/>
      <c r="N209" s="246"/>
      <c r="O209" s="246"/>
      <c r="P209" s="246"/>
      <c r="Q209" s="246"/>
      <c r="R209" s="246"/>
      <c r="S209" s="246"/>
      <c r="T209" s="247"/>
      <c r="AT209" s="248" t="s">
        <v>173</v>
      </c>
      <c r="AU209" s="248" t="s">
        <v>90</v>
      </c>
      <c r="AV209" s="11" t="s">
        <v>90</v>
      </c>
      <c r="AW209" s="11" t="s">
        <v>43</v>
      </c>
      <c r="AX209" s="11" t="s">
        <v>88</v>
      </c>
      <c r="AY209" s="248" t="s">
        <v>162</v>
      </c>
    </row>
    <row r="210" s="1" customFormat="1" ht="16.5" customHeight="1">
      <c r="B210" s="47"/>
      <c r="C210" s="281" t="s">
        <v>389</v>
      </c>
      <c r="D210" s="281" t="s">
        <v>356</v>
      </c>
      <c r="E210" s="282" t="s">
        <v>752</v>
      </c>
      <c r="F210" s="283" t="s">
        <v>753</v>
      </c>
      <c r="G210" s="284" t="s">
        <v>436</v>
      </c>
      <c r="H210" s="285">
        <v>11.842000000000001</v>
      </c>
      <c r="I210" s="286"/>
      <c r="J210" s="287">
        <f>ROUND(I210*H210,2)</f>
        <v>0</v>
      </c>
      <c r="K210" s="283" t="s">
        <v>168</v>
      </c>
      <c r="L210" s="288"/>
      <c r="M210" s="289" t="s">
        <v>37</v>
      </c>
      <c r="N210" s="290" t="s">
        <v>51</v>
      </c>
      <c r="O210" s="48"/>
      <c r="P210" s="232">
        <f>O210*H210</f>
        <v>0</v>
      </c>
      <c r="Q210" s="232">
        <v>0.01081</v>
      </c>
      <c r="R210" s="232">
        <f>Q210*H210</f>
        <v>0.12801202</v>
      </c>
      <c r="S210" s="232">
        <v>0</v>
      </c>
      <c r="T210" s="233">
        <f>S210*H210</f>
        <v>0</v>
      </c>
      <c r="AR210" s="24" t="s">
        <v>222</v>
      </c>
      <c r="AT210" s="24" t="s">
        <v>356</v>
      </c>
      <c r="AU210" s="24" t="s">
        <v>90</v>
      </c>
      <c r="AY210" s="24" t="s">
        <v>162</v>
      </c>
      <c r="BE210" s="234">
        <f>IF(N210="základní",J210,0)</f>
        <v>0</v>
      </c>
      <c r="BF210" s="234">
        <f>IF(N210="snížená",J210,0)</f>
        <v>0</v>
      </c>
      <c r="BG210" s="234">
        <f>IF(N210="zákl. přenesená",J210,0)</f>
        <v>0</v>
      </c>
      <c r="BH210" s="234">
        <f>IF(N210="sníž. přenesená",J210,0)</f>
        <v>0</v>
      </c>
      <c r="BI210" s="234">
        <f>IF(N210="nulová",J210,0)</f>
        <v>0</v>
      </c>
      <c r="BJ210" s="24" t="s">
        <v>88</v>
      </c>
      <c r="BK210" s="234">
        <f>ROUND(I210*H210,2)</f>
        <v>0</v>
      </c>
      <c r="BL210" s="24" t="s">
        <v>169</v>
      </c>
      <c r="BM210" s="24" t="s">
        <v>991</v>
      </c>
    </row>
    <row r="211" s="11" customFormat="1">
      <c r="B211" s="238"/>
      <c r="C211" s="239"/>
      <c r="D211" s="235" t="s">
        <v>173</v>
      </c>
      <c r="E211" s="240" t="s">
        <v>37</v>
      </c>
      <c r="F211" s="241" t="s">
        <v>992</v>
      </c>
      <c r="G211" s="239"/>
      <c r="H211" s="242">
        <v>11.667</v>
      </c>
      <c r="I211" s="243"/>
      <c r="J211" s="239"/>
      <c r="K211" s="239"/>
      <c r="L211" s="244"/>
      <c r="M211" s="245"/>
      <c r="N211" s="246"/>
      <c r="O211" s="246"/>
      <c r="P211" s="246"/>
      <c r="Q211" s="246"/>
      <c r="R211" s="246"/>
      <c r="S211" s="246"/>
      <c r="T211" s="247"/>
      <c r="AT211" s="248" t="s">
        <v>173</v>
      </c>
      <c r="AU211" s="248" t="s">
        <v>90</v>
      </c>
      <c r="AV211" s="11" t="s">
        <v>90</v>
      </c>
      <c r="AW211" s="11" t="s">
        <v>43</v>
      </c>
      <c r="AX211" s="11" t="s">
        <v>88</v>
      </c>
      <c r="AY211" s="248" t="s">
        <v>162</v>
      </c>
    </row>
    <row r="212" s="11" customFormat="1">
      <c r="B212" s="238"/>
      <c r="C212" s="239"/>
      <c r="D212" s="235" t="s">
        <v>173</v>
      </c>
      <c r="E212" s="239"/>
      <c r="F212" s="241" t="s">
        <v>993</v>
      </c>
      <c r="G212" s="239"/>
      <c r="H212" s="242">
        <v>11.842000000000001</v>
      </c>
      <c r="I212" s="243"/>
      <c r="J212" s="239"/>
      <c r="K212" s="239"/>
      <c r="L212" s="244"/>
      <c r="M212" s="245"/>
      <c r="N212" s="246"/>
      <c r="O212" s="246"/>
      <c r="P212" s="246"/>
      <c r="Q212" s="246"/>
      <c r="R212" s="246"/>
      <c r="S212" s="246"/>
      <c r="T212" s="247"/>
      <c r="AT212" s="248" t="s">
        <v>173</v>
      </c>
      <c r="AU212" s="248" t="s">
        <v>90</v>
      </c>
      <c r="AV212" s="11" t="s">
        <v>90</v>
      </c>
      <c r="AW212" s="11" t="s">
        <v>6</v>
      </c>
      <c r="AX212" s="11" t="s">
        <v>88</v>
      </c>
      <c r="AY212" s="248" t="s">
        <v>162</v>
      </c>
    </row>
    <row r="213" s="1" customFormat="1" ht="25.5" customHeight="1">
      <c r="B213" s="47"/>
      <c r="C213" s="223" t="s">
        <v>395</v>
      </c>
      <c r="D213" s="223" t="s">
        <v>164</v>
      </c>
      <c r="E213" s="224" t="s">
        <v>757</v>
      </c>
      <c r="F213" s="225" t="s">
        <v>758</v>
      </c>
      <c r="G213" s="226" t="s">
        <v>436</v>
      </c>
      <c r="H213" s="227">
        <v>25</v>
      </c>
      <c r="I213" s="228"/>
      <c r="J213" s="229">
        <f>ROUND(I213*H213,2)</f>
        <v>0</v>
      </c>
      <c r="K213" s="225" t="s">
        <v>168</v>
      </c>
      <c r="L213" s="73"/>
      <c r="M213" s="230" t="s">
        <v>37</v>
      </c>
      <c r="N213" s="231" t="s">
        <v>51</v>
      </c>
      <c r="O213" s="48"/>
      <c r="P213" s="232">
        <f>O213*H213</f>
        <v>0</v>
      </c>
      <c r="Q213" s="232">
        <v>0</v>
      </c>
      <c r="R213" s="232">
        <f>Q213*H213</f>
        <v>0</v>
      </c>
      <c r="S213" s="232">
        <v>0</v>
      </c>
      <c r="T213" s="233">
        <f>S213*H213</f>
        <v>0</v>
      </c>
      <c r="AR213" s="24" t="s">
        <v>169</v>
      </c>
      <c r="AT213" s="24" t="s">
        <v>164</v>
      </c>
      <c r="AU213" s="24" t="s">
        <v>90</v>
      </c>
      <c r="AY213" s="24" t="s">
        <v>162</v>
      </c>
      <c r="BE213" s="234">
        <f>IF(N213="základní",J213,0)</f>
        <v>0</v>
      </c>
      <c r="BF213" s="234">
        <f>IF(N213="snížená",J213,0)</f>
        <v>0</v>
      </c>
      <c r="BG213" s="234">
        <f>IF(N213="zákl. přenesená",J213,0)</f>
        <v>0</v>
      </c>
      <c r="BH213" s="234">
        <f>IF(N213="sníž. přenesená",J213,0)</f>
        <v>0</v>
      </c>
      <c r="BI213" s="234">
        <f>IF(N213="nulová",J213,0)</f>
        <v>0</v>
      </c>
      <c r="BJ213" s="24" t="s">
        <v>88</v>
      </c>
      <c r="BK213" s="234">
        <f>ROUND(I213*H213,2)</f>
        <v>0</v>
      </c>
      <c r="BL213" s="24" t="s">
        <v>169</v>
      </c>
      <c r="BM213" s="24" t="s">
        <v>994</v>
      </c>
    </row>
    <row r="214" s="1" customFormat="1">
      <c r="B214" s="47"/>
      <c r="C214" s="75"/>
      <c r="D214" s="235" t="s">
        <v>171</v>
      </c>
      <c r="E214" s="75"/>
      <c r="F214" s="236" t="s">
        <v>485</v>
      </c>
      <c r="G214" s="75"/>
      <c r="H214" s="75"/>
      <c r="I214" s="193"/>
      <c r="J214" s="75"/>
      <c r="K214" s="75"/>
      <c r="L214" s="73"/>
      <c r="M214" s="237"/>
      <c r="N214" s="48"/>
      <c r="O214" s="48"/>
      <c r="P214" s="48"/>
      <c r="Q214" s="48"/>
      <c r="R214" s="48"/>
      <c r="S214" s="48"/>
      <c r="T214" s="96"/>
      <c r="AT214" s="24" t="s">
        <v>171</v>
      </c>
      <c r="AU214" s="24" t="s">
        <v>90</v>
      </c>
    </row>
    <row r="215" s="11" customFormat="1">
      <c r="B215" s="238"/>
      <c r="C215" s="239"/>
      <c r="D215" s="235" t="s">
        <v>173</v>
      </c>
      <c r="E215" s="240" t="s">
        <v>37</v>
      </c>
      <c r="F215" s="241" t="s">
        <v>115</v>
      </c>
      <c r="G215" s="239"/>
      <c r="H215" s="242">
        <v>5</v>
      </c>
      <c r="I215" s="243"/>
      <c r="J215" s="239"/>
      <c r="K215" s="239"/>
      <c r="L215" s="244"/>
      <c r="M215" s="245"/>
      <c r="N215" s="246"/>
      <c r="O215" s="246"/>
      <c r="P215" s="246"/>
      <c r="Q215" s="246"/>
      <c r="R215" s="246"/>
      <c r="S215" s="246"/>
      <c r="T215" s="247"/>
      <c r="AT215" s="248" t="s">
        <v>173</v>
      </c>
      <c r="AU215" s="248" t="s">
        <v>90</v>
      </c>
      <c r="AV215" s="11" t="s">
        <v>90</v>
      </c>
      <c r="AW215" s="11" t="s">
        <v>43</v>
      </c>
      <c r="AX215" s="11" t="s">
        <v>80</v>
      </c>
      <c r="AY215" s="248" t="s">
        <v>162</v>
      </c>
    </row>
    <row r="216" s="11" customFormat="1">
      <c r="B216" s="238"/>
      <c r="C216" s="239"/>
      <c r="D216" s="235" t="s">
        <v>173</v>
      </c>
      <c r="E216" s="240" t="s">
        <v>37</v>
      </c>
      <c r="F216" s="241" t="s">
        <v>995</v>
      </c>
      <c r="G216" s="239"/>
      <c r="H216" s="242">
        <v>20</v>
      </c>
      <c r="I216" s="243"/>
      <c r="J216" s="239"/>
      <c r="K216" s="239"/>
      <c r="L216" s="244"/>
      <c r="M216" s="245"/>
      <c r="N216" s="246"/>
      <c r="O216" s="246"/>
      <c r="P216" s="246"/>
      <c r="Q216" s="246"/>
      <c r="R216" s="246"/>
      <c r="S216" s="246"/>
      <c r="T216" s="247"/>
      <c r="AT216" s="248" t="s">
        <v>173</v>
      </c>
      <c r="AU216" s="248" t="s">
        <v>90</v>
      </c>
      <c r="AV216" s="11" t="s">
        <v>90</v>
      </c>
      <c r="AW216" s="11" t="s">
        <v>43</v>
      </c>
      <c r="AX216" s="11" t="s">
        <v>80</v>
      </c>
      <c r="AY216" s="248" t="s">
        <v>162</v>
      </c>
    </row>
    <row r="217" s="12" customFormat="1">
      <c r="B217" s="249"/>
      <c r="C217" s="250"/>
      <c r="D217" s="235" t="s">
        <v>173</v>
      </c>
      <c r="E217" s="251" t="s">
        <v>37</v>
      </c>
      <c r="F217" s="252" t="s">
        <v>180</v>
      </c>
      <c r="G217" s="250"/>
      <c r="H217" s="253">
        <v>25</v>
      </c>
      <c r="I217" s="254"/>
      <c r="J217" s="250"/>
      <c r="K217" s="250"/>
      <c r="L217" s="255"/>
      <c r="M217" s="256"/>
      <c r="N217" s="257"/>
      <c r="O217" s="257"/>
      <c r="P217" s="257"/>
      <c r="Q217" s="257"/>
      <c r="R217" s="257"/>
      <c r="S217" s="257"/>
      <c r="T217" s="258"/>
      <c r="AT217" s="259" t="s">
        <v>173</v>
      </c>
      <c r="AU217" s="259" t="s">
        <v>90</v>
      </c>
      <c r="AV217" s="12" t="s">
        <v>169</v>
      </c>
      <c r="AW217" s="12" t="s">
        <v>43</v>
      </c>
      <c r="AX217" s="12" t="s">
        <v>88</v>
      </c>
      <c r="AY217" s="259" t="s">
        <v>162</v>
      </c>
    </row>
    <row r="218" s="1" customFormat="1" ht="16.5" customHeight="1">
      <c r="B218" s="47"/>
      <c r="C218" s="281" t="s">
        <v>405</v>
      </c>
      <c r="D218" s="281" t="s">
        <v>356</v>
      </c>
      <c r="E218" s="282" t="s">
        <v>760</v>
      </c>
      <c r="F218" s="283" t="s">
        <v>761</v>
      </c>
      <c r="G218" s="284" t="s">
        <v>436</v>
      </c>
      <c r="H218" s="285">
        <v>5.0499999999999998</v>
      </c>
      <c r="I218" s="286"/>
      <c r="J218" s="287">
        <f>ROUND(I218*H218,2)</f>
        <v>0</v>
      </c>
      <c r="K218" s="283" t="s">
        <v>168</v>
      </c>
      <c r="L218" s="288"/>
      <c r="M218" s="289" t="s">
        <v>37</v>
      </c>
      <c r="N218" s="290" t="s">
        <v>51</v>
      </c>
      <c r="O218" s="48"/>
      <c r="P218" s="232">
        <f>O218*H218</f>
        <v>0</v>
      </c>
      <c r="Q218" s="232">
        <v>0.00080000000000000004</v>
      </c>
      <c r="R218" s="232">
        <f>Q218*H218</f>
        <v>0.0040400000000000002</v>
      </c>
      <c r="S218" s="232">
        <v>0</v>
      </c>
      <c r="T218" s="233">
        <f>S218*H218</f>
        <v>0</v>
      </c>
      <c r="AR218" s="24" t="s">
        <v>222</v>
      </c>
      <c r="AT218" s="24" t="s">
        <v>356</v>
      </c>
      <c r="AU218" s="24" t="s">
        <v>90</v>
      </c>
      <c r="AY218" s="24" t="s">
        <v>162</v>
      </c>
      <c r="BE218" s="234">
        <f>IF(N218="základní",J218,0)</f>
        <v>0</v>
      </c>
      <c r="BF218" s="234">
        <f>IF(N218="snížená",J218,0)</f>
        <v>0</v>
      </c>
      <c r="BG218" s="234">
        <f>IF(N218="zákl. přenesená",J218,0)</f>
        <v>0</v>
      </c>
      <c r="BH218" s="234">
        <f>IF(N218="sníž. přenesená",J218,0)</f>
        <v>0</v>
      </c>
      <c r="BI218" s="234">
        <f>IF(N218="nulová",J218,0)</f>
        <v>0</v>
      </c>
      <c r="BJ218" s="24" t="s">
        <v>88</v>
      </c>
      <c r="BK218" s="234">
        <f>ROUND(I218*H218,2)</f>
        <v>0</v>
      </c>
      <c r="BL218" s="24" t="s">
        <v>169</v>
      </c>
      <c r="BM218" s="24" t="s">
        <v>996</v>
      </c>
    </row>
    <row r="219" s="11" customFormat="1">
      <c r="B219" s="238"/>
      <c r="C219" s="239"/>
      <c r="D219" s="235" t="s">
        <v>173</v>
      </c>
      <c r="E219" s="240" t="s">
        <v>37</v>
      </c>
      <c r="F219" s="241" t="s">
        <v>115</v>
      </c>
      <c r="G219" s="239"/>
      <c r="H219" s="242">
        <v>5</v>
      </c>
      <c r="I219" s="243"/>
      <c r="J219" s="239"/>
      <c r="K219" s="239"/>
      <c r="L219" s="244"/>
      <c r="M219" s="245"/>
      <c r="N219" s="246"/>
      <c r="O219" s="246"/>
      <c r="P219" s="246"/>
      <c r="Q219" s="246"/>
      <c r="R219" s="246"/>
      <c r="S219" s="246"/>
      <c r="T219" s="247"/>
      <c r="AT219" s="248" t="s">
        <v>173</v>
      </c>
      <c r="AU219" s="248" t="s">
        <v>90</v>
      </c>
      <c r="AV219" s="11" t="s">
        <v>90</v>
      </c>
      <c r="AW219" s="11" t="s">
        <v>43</v>
      </c>
      <c r="AX219" s="11" t="s">
        <v>88</v>
      </c>
      <c r="AY219" s="248" t="s">
        <v>162</v>
      </c>
    </row>
    <row r="220" s="11" customFormat="1">
      <c r="B220" s="238"/>
      <c r="C220" s="239"/>
      <c r="D220" s="235" t="s">
        <v>173</v>
      </c>
      <c r="E220" s="239"/>
      <c r="F220" s="241" t="s">
        <v>518</v>
      </c>
      <c r="G220" s="239"/>
      <c r="H220" s="242">
        <v>5.0499999999999998</v>
      </c>
      <c r="I220" s="243"/>
      <c r="J220" s="239"/>
      <c r="K220" s="239"/>
      <c r="L220" s="244"/>
      <c r="M220" s="245"/>
      <c r="N220" s="246"/>
      <c r="O220" s="246"/>
      <c r="P220" s="246"/>
      <c r="Q220" s="246"/>
      <c r="R220" s="246"/>
      <c r="S220" s="246"/>
      <c r="T220" s="247"/>
      <c r="AT220" s="248" t="s">
        <v>173</v>
      </c>
      <c r="AU220" s="248" t="s">
        <v>90</v>
      </c>
      <c r="AV220" s="11" t="s">
        <v>90</v>
      </c>
      <c r="AW220" s="11" t="s">
        <v>6</v>
      </c>
      <c r="AX220" s="11" t="s">
        <v>88</v>
      </c>
      <c r="AY220" s="248" t="s">
        <v>162</v>
      </c>
    </row>
    <row r="221" s="1" customFormat="1" ht="16.5" customHeight="1">
      <c r="B221" s="47"/>
      <c r="C221" s="281" t="s">
        <v>411</v>
      </c>
      <c r="D221" s="281" t="s">
        <v>356</v>
      </c>
      <c r="E221" s="282" t="s">
        <v>997</v>
      </c>
      <c r="F221" s="283" t="s">
        <v>998</v>
      </c>
      <c r="G221" s="284" t="s">
        <v>436</v>
      </c>
      <c r="H221" s="285">
        <v>20.199999999999999</v>
      </c>
      <c r="I221" s="286"/>
      <c r="J221" s="287">
        <f>ROUND(I221*H221,2)</f>
        <v>0</v>
      </c>
      <c r="K221" s="283" t="s">
        <v>168</v>
      </c>
      <c r="L221" s="288"/>
      <c r="M221" s="289" t="s">
        <v>37</v>
      </c>
      <c r="N221" s="290" t="s">
        <v>51</v>
      </c>
      <c r="O221" s="48"/>
      <c r="P221" s="232">
        <f>O221*H221</f>
        <v>0</v>
      </c>
      <c r="Q221" s="232">
        <v>0.001</v>
      </c>
      <c r="R221" s="232">
        <f>Q221*H221</f>
        <v>0.020199999999999999</v>
      </c>
      <c r="S221" s="232">
        <v>0</v>
      </c>
      <c r="T221" s="233">
        <f>S221*H221</f>
        <v>0</v>
      </c>
      <c r="AR221" s="24" t="s">
        <v>222</v>
      </c>
      <c r="AT221" s="24" t="s">
        <v>356</v>
      </c>
      <c r="AU221" s="24" t="s">
        <v>90</v>
      </c>
      <c r="AY221" s="24" t="s">
        <v>162</v>
      </c>
      <c r="BE221" s="234">
        <f>IF(N221="základní",J221,0)</f>
        <v>0</v>
      </c>
      <c r="BF221" s="234">
        <f>IF(N221="snížená",J221,0)</f>
        <v>0</v>
      </c>
      <c r="BG221" s="234">
        <f>IF(N221="zákl. přenesená",J221,0)</f>
        <v>0</v>
      </c>
      <c r="BH221" s="234">
        <f>IF(N221="sníž. přenesená",J221,0)</f>
        <v>0</v>
      </c>
      <c r="BI221" s="234">
        <f>IF(N221="nulová",J221,0)</f>
        <v>0</v>
      </c>
      <c r="BJ221" s="24" t="s">
        <v>88</v>
      </c>
      <c r="BK221" s="234">
        <f>ROUND(I221*H221,2)</f>
        <v>0</v>
      </c>
      <c r="BL221" s="24" t="s">
        <v>169</v>
      </c>
      <c r="BM221" s="24" t="s">
        <v>999</v>
      </c>
    </row>
    <row r="222" s="11" customFormat="1">
      <c r="B222" s="238"/>
      <c r="C222" s="239"/>
      <c r="D222" s="235" t="s">
        <v>173</v>
      </c>
      <c r="E222" s="240" t="s">
        <v>37</v>
      </c>
      <c r="F222" s="241" t="s">
        <v>995</v>
      </c>
      <c r="G222" s="239"/>
      <c r="H222" s="242">
        <v>20</v>
      </c>
      <c r="I222" s="243"/>
      <c r="J222" s="239"/>
      <c r="K222" s="239"/>
      <c r="L222" s="244"/>
      <c r="M222" s="245"/>
      <c r="N222" s="246"/>
      <c r="O222" s="246"/>
      <c r="P222" s="246"/>
      <c r="Q222" s="246"/>
      <c r="R222" s="246"/>
      <c r="S222" s="246"/>
      <c r="T222" s="247"/>
      <c r="AT222" s="248" t="s">
        <v>173</v>
      </c>
      <c r="AU222" s="248" t="s">
        <v>90</v>
      </c>
      <c r="AV222" s="11" t="s">
        <v>90</v>
      </c>
      <c r="AW222" s="11" t="s">
        <v>43</v>
      </c>
      <c r="AX222" s="11" t="s">
        <v>88</v>
      </c>
      <c r="AY222" s="248" t="s">
        <v>162</v>
      </c>
    </row>
    <row r="223" s="11" customFormat="1">
      <c r="B223" s="238"/>
      <c r="C223" s="239"/>
      <c r="D223" s="235" t="s">
        <v>173</v>
      </c>
      <c r="E223" s="239"/>
      <c r="F223" s="241" t="s">
        <v>1000</v>
      </c>
      <c r="G223" s="239"/>
      <c r="H223" s="242">
        <v>20.199999999999999</v>
      </c>
      <c r="I223" s="243"/>
      <c r="J223" s="239"/>
      <c r="K223" s="239"/>
      <c r="L223" s="244"/>
      <c r="M223" s="245"/>
      <c r="N223" s="246"/>
      <c r="O223" s="246"/>
      <c r="P223" s="246"/>
      <c r="Q223" s="246"/>
      <c r="R223" s="246"/>
      <c r="S223" s="246"/>
      <c r="T223" s="247"/>
      <c r="AT223" s="248" t="s">
        <v>173</v>
      </c>
      <c r="AU223" s="248" t="s">
        <v>90</v>
      </c>
      <c r="AV223" s="11" t="s">
        <v>90</v>
      </c>
      <c r="AW223" s="11" t="s">
        <v>6</v>
      </c>
      <c r="AX223" s="11" t="s">
        <v>88</v>
      </c>
      <c r="AY223" s="248" t="s">
        <v>162</v>
      </c>
    </row>
    <row r="224" s="1" customFormat="1" ht="16.5" customHeight="1">
      <c r="B224" s="47"/>
      <c r="C224" s="223" t="s">
        <v>416</v>
      </c>
      <c r="D224" s="223" t="s">
        <v>164</v>
      </c>
      <c r="E224" s="224" t="s">
        <v>775</v>
      </c>
      <c r="F224" s="225" t="s">
        <v>776</v>
      </c>
      <c r="G224" s="226" t="s">
        <v>494</v>
      </c>
      <c r="H224" s="227">
        <v>10</v>
      </c>
      <c r="I224" s="228"/>
      <c r="J224" s="229">
        <f>ROUND(I224*H224,2)</f>
        <v>0</v>
      </c>
      <c r="K224" s="225" t="s">
        <v>168</v>
      </c>
      <c r="L224" s="73"/>
      <c r="M224" s="230" t="s">
        <v>37</v>
      </c>
      <c r="N224" s="231" t="s">
        <v>51</v>
      </c>
      <c r="O224" s="48"/>
      <c r="P224" s="232">
        <f>O224*H224</f>
        <v>0</v>
      </c>
      <c r="Q224" s="232">
        <v>0.00018000000000000001</v>
      </c>
      <c r="R224" s="232">
        <f>Q224*H224</f>
        <v>0.0018000000000000002</v>
      </c>
      <c r="S224" s="232">
        <v>0</v>
      </c>
      <c r="T224" s="233">
        <f>S224*H224</f>
        <v>0</v>
      </c>
      <c r="AR224" s="24" t="s">
        <v>169</v>
      </c>
      <c r="AT224" s="24" t="s">
        <v>164</v>
      </c>
      <c r="AU224" s="24" t="s">
        <v>90</v>
      </c>
      <c r="AY224" s="24" t="s">
        <v>162</v>
      </c>
      <c r="BE224" s="234">
        <f>IF(N224="základní",J224,0)</f>
        <v>0</v>
      </c>
      <c r="BF224" s="234">
        <f>IF(N224="snížená",J224,0)</f>
        <v>0</v>
      </c>
      <c r="BG224" s="234">
        <f>IF(N224="zákl. přenesená",J224,0)</f>
        <v>0</v>
      </c>
      <c r="BH224" s="234">
        <f>IF(N224="sníž. přenesená",J224,0)</f>
        <v>0</v>
      </c>
      <c r="BI224" s="234">
        <f>IF(N224="nulová",J224,0)</f>
        <v>0</v>
      </c>
      <c r="BJ224" s="24" t="s">
        <v>88</v>
      </c>
      <c r="BK224" s="234">
        <f>ROUND(I224*H224,2)</f>
        <v>0</v>
      </c>
      <c r="BL224" s="24" t="s">
        <v>169</v>
      </c>
      <c r="BM224" s="24" t="s">
        <v>1001</v>
      </c>
    </row>
    <row r="225" s="1" customFormat="1">
      <c r="B225" s="47"/>
      <c r="C225" s="75"/>
      <c r="D225" s="235" t="s">
        <v>171</v>
      </c>
      <c r="E225" s="75"/>
      <c r="F225" s="236" t="s">
        <v>496</v>
      </c>
      <c r="G225" s="75"/>
      <c r="H225" s="75"/>
      <c r="I225" s="193"/>
      <c r="J225" s="75"/>
      <c r="K225" s="75"/>
      <c r="L225" s="73"/>
      <c r="M225" s="237"/>
      <c r="N225" s="48"/>
      <c r="O225" s="48"/>
      <c r="P225" s="48"/>
      <c r="Q225" s="48"/>
      <c r="R225" s="48"/>
      <c r="S225" s="48"/>
      <c r="T225" s="96"/>
      <c r="AT225" s="24" t="s">
        <v>171</v>
      </c>
      <c r="AU225" s="24" t="s">
        <v>90</v>
      </c>
    </row>
    <row r="226" s="11" customFormat="1">
      <c r="B226" s="238"/>
      <c r="C226" s="239"/>
      <c r="D226" s="235" t="s">
        <v>173</v>
      </c>
      <c r="E226" s="240" t="s">
        <v>37</v>
      </c>
      <c r="F226" s="241" t="s">
        <v>231</v>
      </c>
      <c r="G226" s="239"/>
      <c r="H226" s="242">
        <v>10</v>
      </c>
      <c r="I226" s="243"/>
      <c r="J226" s="239"/>
      <c r="K226" s="239"/>
      <c r="L226" s="244"/>
      <c r="M226" s="245"/>
      <c r="N226" s="246"/>
      <c r="O226" s="246"/>
      <c r="P226" s="246"/>
      <c r="Q226" s="246"/>
      <c r="R226" s="246"/>
      <c r="S226" s="246"/>
      <c r="T226" s="247"/>
      <c r="AT226" s="248" t="s">
        <v>173</v>
      </c>
      <c r="AU226" s="248" t="s">
        <v>90</v>
      </c>
      <c r="AV226" s="11" t="s">
        <v>90</v>
      </c>
      <c r="AW226" s="11" t="s">
        <v>43</v>
      </c>
      <c r="AX226" s="11" t="s">
        <v>88</v>
      </c>
      <c r="AY226" s="248" t="s">
        <v>162</v>
      </c>
    </row>
    <row r="227" s="1" customFormat="1" ht="16.5" customHeight="1">
      <c r="B227" s="47"/>
      <c r="C227" s="223" t="s">
        <v>422</v>
      </c>
      <c r="D227" s="223" t="s">
        <v>164</v>
      </c>
      <c r="E227" s="224" t="s">
        <v>1002</v>
      </c>
      <c r="F227" s="225" t="s">
        <v>1003</v>
      </c>
      <c r="G227" s="226" t="s">
        <v>436</v>
      </c>
      <c r="H227" s="227">
        <v>10</v>
      </c>
      <c r="I227" s="228"/>
      <c r="J227" s="229">
        <f>ROUND(I227*H227,2)</f>
        <v>0</v>
      </c>
      <c r="K227" s="225" t="s">
        <v>168</v>
      </c>
      <c r="L227" s="73"/>
      <c r="M227" s="230" t="s">
        <v>37</v>
      </c>
      <c r="N227" s="231" t="s">
        <v>51</v>
      </c>
      <c r="O227" s="48"/>
      <c r="P227" s="232">
        <f>O227*H227</f>
        <v>0</v>
      </c>
      <c r="Q227" s="232">
        <v>0.14494000000000001</v>
      </c>
      <c r="R227" s="232">
        <f>Q227*H227</f>
        <v>1.4494000000000002</v>
      </c>
      <c r="S227" s="232">
        <v>0</v>
      </c>
      <c r="T227" s="233">
        <f>S227*H227</f>
        <v>0</v>
      </c>
      <c r="AR227" s="24" t="s">
        <v>169</v>
      </c>
      <c r="AT227" s="24" t="s">
        <v>164</v>
      </c>
      <c r="AU227" s="24" t="s">
        <v>90</v>
      </c>
      <c r="AY227" s="24" t="s">
        <v>162</v>
      </c>
      <c r="BE227" s="234">
        <f>IF(N227="základní",J227,0)</f>
        <v>0</v>
      </c>
      <c r="BF227" s="234">
        <f>IF(N227="snížená",J227,0)</f>
        <v>0</v>
      </c>
      <c r="BG227" s="234">
        <f>IF(N227="zákl. přenesená",J227,0)</f>
        <v>0</v>
      </c>
      <c r="BH227" s="234">
        <f>IF(N227="sníž. přenesená",J227,0)</f>
        <v>0</v>
      </c>
      <c r="BI227" s="234">
        <f>IF(N227="nulová",J227,0)</f>
        <v>0</v>
      </c>
      <c r="BJ227" s="24" t="s">
        <v>88</v>
      </c>
      <c r="BK227" s="234">
        <f>ROUND(I227*H227,2)</f>
        <v>0</v>
      </c>
      <c r="BL227" s="24" t="s">
        <v>169</v>
      </c>
      <c r="BM227" s="24" t="s">
        <v>1004</v>
      </c>
    </row>
    <row r="228" s="1" customFormat="1">
      <c r="B228" s="47"/>
      <c r="C228" s="75"/>
      <c r="D228" s="235" t="s">
        <v>171</v>
      </c>
      <c r="E228" s="75"/>
      <c r="F228" s="236" t="s">
        <v>1005</v>
      </c>
      <c r="G228" s="75"/>
      <c r="H228" s="75"/>
      <c r="I228" s="193"/>
      <c r="J228" s="75"/>
      <c r="K228" s="75"/>
      <c r="L228" s="73"/>
      <c r="M228" s="237"/>
      <c r="N228" s="48"/>
      <c r="O228" s="48"/>
      <c r="P228" s="48"/>
      <c r="Q228" s="48"/>
      <c r="R228" s="48"/>
      <c r="S228" s="48"/>
      <c r="T228" s="96"/>
      <c r="AT228" s="24" t="s">
        <v>171</v>
      </c>
      <c r="AU228" s="24" t="s">
        <v>90</v>
      </c>
    </row>
    <row r="229" s="11" customFormat="1">
      <c r="B229" s="238"/>
      <c r="C229" s="239"/>
      <c r="D229" s="235" t="s">
        <v>173</v>
      </c>
      <c r="E229" s="240" t="s">
        <v>37</v>
      </c>
      <c r="F229" s="241" t="s">
        <v>231</v>
      </c>
      <c r="G229" s="239"/>
      <c r="H229" s="242">
        <v>10</v>
      </c>
      <c r="I229" s="243"/>
      <c r="J229" s="239"/>
      <c r="K229" s="239"/>
      <c r="L229" s="244"/>
      <c r="M229" s="245"/>
      <c r="N229" s="246"/>
      <c r="O229" s="246"/>
      <c r="P229" s="246"/>
      <c r="Q229" s="246"/>
      <c r="R229" s="246"/>
      <c r="S229" s="246"/>
      <c r="T229" s="247"/>
      <c r="AT229" s="248" t="s">
        <v>173</v>
      </c>
      <c r="AU229" s="248" t="s">
        <v>90</v>
      </c>
      <c r="AV229" s="11" t="s">
        <v>90</v>
      </c>
      <c r="AW229" s="11" t="s">
        <v>43</v>
      </c>
      <c r="AX229" s="11" t="s">
        <v>88</v>
      </c>
      <c r="AY229" s="248" t="s">
        <v>162</v>
      </c>
    </row>
    <row r="230" s="1" customFormat="1" ht="16.5" customHeight="1">
      <c r="B230" s="47"/>
      <c r="C230" s="281" t="s">
        <v>433</v>
      </c>
      <c r="D230" s="281" t="s">
        <v>356</v>
      </c>
      <c r="E230" s="282" t="s">
        <v>1006</v>
      </c>
      <c r="F230" s="283" t="s">
        <v>1007</v>
      </c>
      <c r="G230" s="284" t="s">
        <v>436</v>
      </c>
      <c r="H230" s="285">
        <v>10.1</v>
      </c>
      <c r="I230" s="286"/>
      <c r="J230" s="287">
        <f>ROUND(I230*H230,2)</f>
        <v>0</v>
      </c>
      <c r="K230" s="283" t="s">
        <v>168</v>
      </c>
      <c r="L230" s="288"/>
      <c r="M230" s="289" t="s">
        <v>37</v>
      </c>
      <c r="N230" s="290" t="s">
        <v>51</v>
      </c>
      <c r="O230" s="48"/>
      <c r="P230" s="232">
        <f>O230*H230</f>
        <v>0</v>
      </c>
      <c r="Q230" s="232">
        <v>0.0040000000000000001</v>
      </c>
      <c r="R230" s="232">
        <f>Q230*H230</f>
        <v>0.040399999999999998</v>
      </c>
      <c r="S230" s="232">
        <v>0</v>
      </c>
      <c r="T230" s="233">
        <f>S230*H230</f>
        <v>0</v>
      </c>
      <c r="AR230" s="24" t="s">
        <v>222</v>
      </c>
      <c r="AT230" s="24" t="s">
        <v>356</v>
      </c>
      <c r="AU230" s="24" t="s">
        <v>90</v>
      </c>
      <c r="AY230" s="24" t="s">
        <v>162</v>
      </c>
      <c r="BE230" s="234">
        <f>IF(N230="základní",J230,0)</f>
        <v>0</v>
      </c>
      <c r="BF230" s="234">
        <f>IF(N230="snížená",J230,0)</f>
        <v>0</v>
      </c>
      <c r="BG230" s="234">
        <f>IF(N230="zákl. přenesená",J230,0)</f>
        <v>0</v>
      </c>
      <c r="BH230" s="234">
        <f>IF(N230="sníž. přenesená",J230,0)</f>
        <v>0</v>
      </c>
      <c r="BI230" s="234">
        <f>IF(N230="nulová",J230,0)</f>
        <v>0</v>
      </c>
      <c r="BJ230" s="24" t="s">
        <v>88</v>
      </c>
      <c r="BK230" s="234">
        <f>ROUND(I230*H230,2)</f>
        <v>0</v>
      </c>
      <c r="BL230" s="24" t="s">
        <v>169</v>
      </c>
      <c r="BM230" s="24" t="s">
        <v>1008</v>
      </c>
    </row>
    <row r="231" s="11" customFormat="1">
      <c r="B231" s="238"/>
      <c r="C231" s="239"/>
      <c r="D231" s="235" t="s">
        <v>173</v>
      </c>
      <c r="E231" s="239"/>
      <c r="F231" s="241" t="s">
        <v>1009</v>
      </c>
      <c r="G231" s="239"/>
      <c r="H231" s="242">
        <v>10.1</v>
      </c>
      <c r="I231" s="243"/>
      <c r="J231" s="239"/>
      <c r="K231" s="239"/>
      <c r="L231" s="244"/>
      <c r="M231" s="245"/>
      <c r="N231" s="246"/>
      <c r="O231" s="246"/>
      <c r="P231" s="246"/>
      <c r="Q231" s="246"/>
      <c r="R231" s="246"/>
      <c r="S231" s="246"/>
      <c r="T231" s="247"/>
      <c r="AT231" s="248" t="s">
        <v>173</v>
      </c>
      <c r="AU231" s="248" t="s">
        <v>90</v>
      </c>
      <c r="AV231" s="11" t="s">
        <v>90</v>
      </c>
      <c r="AW231" s="11" t="s">
        <v>6</v>
      </c>
      <c r="AX231" s="11" t="s">
        <v>88</v>
      </c>
      <c r="AY231" s="248" t="s">
        <v>162</v>
      </c>
    </row>
    <row r="232" s="1" customFormat="1" ht="16.5" customHeight="1">
      <c r="B232" s="47"/>
      <c r="C232" s="281" t="s">
        <v>439</v>
      </c>
      <c r="D232" s="281" t="s">
        <v>356</v>
      </c>
      <c r="E232" s="282" t="s">
        <v>1010</v>
      </c>
      <c r="F232" s="283" t="s">
        <v>1011</v>
      </c>
      <c r="G232" s="284" t="s">
        <v>436</v>
      </c>
      <c r="H232" s="285">
        <v>10.1</v>
      </c>
      <c r="I232" s="286"/>
      <c r="J232" s="287">
        <f>ROUND(I232*H232,2)</f>
        <v>0</v>
      </c>
      <c r="K232" s="283" t="s">
        <v>168</v>
      </c>
      <c r="L232" s="288"/>
      <c r="M232" s="289" t="s">
        <v>37</v>
      </c>
      <c r="N232" s="290" t="s">
        <v>51</v>
      </c>
      <c r="O232" s="48"/>
      <c r="P232" s="232">
        <f>O232*H232</f>
        <v>0</v>
      </c>
      <c r="Q232" s="232">
        <v>0.080000000000000002</v>
      </c>
      <c r="R232" s="232">
        <f>Q232*H232</f>
        <v>0.80799999999999994</v>
      </c>
      <c r="S232" s="232">
        <v>0</v>
      </c>
      <c r="T232" s="233">
        <f>S232*H232</f>
        <v>0</v>
      </c>
      <c r="AR232" s="24" t="s">
        <v>222</v>
      </c>
      <c r="AT232" s="24" t="s">
        <v>356</v>
      </c>
      <c r="AU232" s="24" t="s">
        <v>90</v>
      </c>
      <c r="AY232" s="24" t="s">
        <v>162</v>
      </c>
      <c r="BE232" s="234">
        <f>IF(N232="základní",J232,0)</f>
        <v>0</v>
      </c>
      <c r="BF232" s="234">
        <f>IF(N232="snížená",J232,0)</f>
        <v>0</v>
      </c>
      <c r="BG232" s="234">
        <f>IF(N232="zákl. přenesená",J232,0)</f>
        <v>0</v>
      </c>
      <c r="BH232" s="234">
        <f>IF(N232="sníž. přenesená",J232,0)</f>
        <v>0</v>
      </c>
      <c r="BI232" s="234">
        <f>IF(N232="nulová",J232,0)</f>
        <v>0</v>
      </c>
      <c r="BJ232" s="24" t="s">
        <v>88</v>
      </c>
      <c r="BK232" s="234">
        <f>ROUND(I232*H232,2)</f>
        <v>0</v>
      </c>
      <c r="BL232" s="24" t="s">
        <v>169</v>
      </c>
      <c r="BM232" s="24" t="s">
        <v>1012</v>
      </c>
    </row>
    <row r="233" s="11" customFormat="1">
      <c r="B233" s="238"/>
      <c r="C233" s="239"/>
      <c r="D233" s="235" t="s">
        <v>173</v>
      </c>
      <c r="E233" s="239"/>
      <c r="F233" s="241" t="s">
        <v>1009</v>
      </c>
      <c r="G233" s="239"/>
      <c r="H233" s="242">
        <v>10.1</v>
      </c>
      <c r="I233" s="243"/>
      <c r="J233" s="239"/>
      <c r="K233" s="239"/>
      <c r="L233" s="244"/>
      <c r="M233" s="245"/>
      <c r="N233" s="246"/>
      <c r="O233" s="246"/>
      <c r="P233" s="246"/>
      <c r="Q233" s="246"/>
      <c r="R233" s="246"/>
      <c r="S233" s="246"/>
      <c r="T233" s="247"/>
      <c r="AT233" s="248" t="s">
        <v>173</v>
      </c>
      <c r="AU233" s="248" t="s">
        <v>90</v>
      </c>
      <c r="AV233" s="11" t="s">
        <v>90</v>
      </c>
      <c r="AW233" s="11" t="s">
        <v>6</v>
      </c>
      <c r="AX233" s="11" t="s">
        <v>88</v>
      </c>
      <c r="AY233" s="248" t="s">
        <v>162</v>
      </c>
    </row>
    <row r="234" s="1" customFormat="1" ht="16.5" customHeight="1">
      <c r="B234" s="47"/>
      <c r="C234" s="281" t="s">
        <v>444</v>
      </c>
      <c r="D234" s="281" t="s">
        <v>356</v>
      </c>
      <c r="E234" s="282" t="s">
        <v>1013</v>
      </c>
      <c r="F234" s="283" t="s">
        <v>1014</v>
      </c>
      <c r="G234" s="284" t="s">
        <v>436</v>
      </c>
      <c r="H234" s="285">
        <v>10.1</v>
      </c>
      <c r="I234" s="286"/>
      <c r="J234" s="287">
        <f>ROUND(I234*H234,2)</f>
        <v>0</v>
      </c>
      <c r="K234" s="283" t="s">
        <v>168</v>
      </c>
      <c r="L234" s="288"/>
      <c r="M234" s="289" t="s">
        <v>37</v>
      </c>
      <c r="N234" s="290" t="s">
        <v>51</v>
      </c>
      <c r="O234" s="48"/>
      <c r="P234" s="232">
        <f>O234*H234</f>
        <v>0</v>
      </c>
      <c r="Q234" s="232">
        <v>0.027</v>
      </c>
      <c r="R234" s="232">
        <f>Q234*H234</f>
        <v>0.2727</v>
      </c>
      <c r="S234" s="232">
        <v>0</v>
      </c>
      <c r="T234" s="233">
        <f>S234*H234</f>
        <v>0</v>
      </c>
      <c r="AR234" s="24" t="s">
        <v>222</v>
      </c>
      <c r="AT234" s="24" t="s">
        <v>356</v>
      </c>
      <c r="AU234" s="24" t="s">
        <v>90</v>
      </c>
      <c r="AY234" s="24" t="s">
        <v>162</v>
      </c>
      <c r="BE234" s="234">
        <f>IF(N234="základní",J234,0)</f>
        <v>0</v>
      </c>
      <c r="BF234" s="234">
        <f>IF(N234="snížená",J234,0)</f>
        <v>0</v>
      </c>
      <c r="BG234" s="234">
        <f>IF(N234="zákl. přenesená",J234,0)</f>
        <v>0</v>
      </c>
      <c r="BH234" s="234">
        <f>IF(N234="sníž. přenesená",J234,0)</f>
        <v>0</v>
      </c>
      <c r="BI234" s="234">
        <f>IF(N234="nulová",J234,0)</f>
        <v>0</v>
      </c>
      <c r="BJ234" s="24" t="s">
        <v>88</v>
      </c>
      <c r="BK234" s="234">
        <f>ROUND(I234*H234,2)</f>
        <v>0</v>
      </c>
      <c r="BL234" s="24" t="s">
        <v>169</v>
      </c>
      <c r="BM234" s="24" t="s">
        <v>1015</v>
      </c>
    </row>
    <row r="235" s="11" customFormat="1">
      <c r="B235" s="238"/>
      <c r="C235" s="239"/>
      <c r="D235" s="235" t="s">
        <v>173</v>
      </c>
      <c r="E235" s="239"/>
      <c r="F235" s="241" t="s">
        <v>1009</v>
      </c>
      <c r="G235" s="239"/>
      <c r="H235" s="242">
        <v>10.1</v>
      </c>
      <c r="I235" s="243"/>
      <c r="J235" s="239"/>
      <c r="K235" s="239"/>
      <c r="L235" s="244"/>
      <c r="M235" s="245"/>
      <c r="N235" s="246"/>
      <c r="O235" s="246"/>
      <c r="P235" s="246"/>
      <c r="Q235" s="246"/>
      <c r="R235" s="246"/>
      <c r="S235" s="246"/>
      <c r="T235" s="247"/>
      <c r="AT235" s="248" t="s">
        <v>173</v>
      </c>
      <c r="AU235" s="248" t="s">
        <v>90</v>
      </c>
      <c r="AV235" s="11" t="s">
        <v>90</v>
      </c>
      <c r="AW235" s="11" t="s">
        <v>6</v>
      </c>
      <c r="AX235" s="11" t="s">
        <v>88</v>
      </c>
      <c r="AY235" s="248" t="s">
        <v>162</v>
      </c>
    </row>
    <row r="236" s="1" customFormat="1" ht="16.5" customHeight="1">
      <c r="B236" s="47"/>
      <c r="C236" s="281" t="s">
        <v>449</v>
      </c>
      <c r="D236" s="281" t="s">
        <v>356</v>
      </c>
      <c r="E236" s="282" t="s">
        <v>1016</v>
      </c>
      <c r="F236" s="283" t="s">
        <v>1017</v>
      </c>
      <c r="G236" s="284" t="s">
        <v>436</v>
      </c>
      <c r="H236" s="285">
        <v>10.1</v>
      </c>
      <c r="I236" s="286"/>
      <c r="J236" s="287">
        <f>ROUND(I236*H236,2)</f>
        <v>0</v>
      </c>
      <c r="K236" s="283" t="s">
        <v>168</v>
      </c>
      <c r="L236" s="288"/>
      <c r="M236" s="289" t="s">
        <v>37</v>
      </c>
      <c r="N236" s="290" t="s">
        <v>51</v>
      </c>
      <c r="O236" s="48"/>
      <c r="P236" s="232">
        <f>O236*H236</f>
        <v>0</v>
      </c>
      <c r="Q236" s="232">
        <v>0.040000000000000001</v>
      </c>
      <c r="R236" s="232">
        <f>Q236*H236</f>
        <v>0.40399999999999997</v>
      </c>
      <c r="S236" s="232">
        <v>0</v>
      </c>
      <c r="T236" s="233">
        <f>S236*H236</f>
        <v>0</v>
      </c>
      <c r="AR236" s="24" t="s">
        <v>222</v>
      </c>
      <c r="AT236" s="24" t="s">
        <v>356</v>
      </c>
      <c r="AU236" s="24" t="s">
        <v>90</v>
      </c>
      <c r="AY236" s="24" t="s">
        <v>162</v>
      </c>
      <c r="BE236" s="234">
        <f>IF(N236="základní",J236,0)</f>
        <v>0</v>
      </c>
      <c r="BF236" s="234">
        <f>IF(N236="snížená",J236,0)</f>
        <v>0</v>
      </c>
      <c r="BG236" s="234">
        <f>IF(N236="zákl. přenesená",J236,0)</f>
        <v>0</v>
      </c>
      <c r="BH236" s="234">
        <f>IF(N236="sníž. přenesená",J236,0)</f>
        <v>0</v>
      </c>
      <c r="BI236" s="234">
        <f>IF(N236="nulová",J236,0)</f>
        <v>0</v>
      </c>
      <c r="BJ236" s="24" t="s">
        <v>88</v>
      </c>
      <c r="BK236" s="234">
        <f>ROUND(I236*H236,2)</f>
        <v>0</v>
      </c>
      <c r="BL236" s="24" t="s">
        <v>169</v>
      </c>
      <c r="BM236" s="24" t="s">
        <v>1018</v>
      </c>
    </row>
    <row r="237" s="11" customFormat="1">
      <c r="B237" s="238"/>
      <c r="C237" s="239"/>
      <c r="D237" s="235" t="s">
        <v>173</v>
      </c>
      <c r="E237" s="239"/>
      <c r="F237" s="241" t="s">
        <v>1009</v>
      </c>
      <c r="G237" s="239"/>
      <c r="H237" s="242">
        <v>10.1</v>
      </c>
      <c r="I237" s="243"/>
      <c r="J237" s="239"/>
      <c r="K237" s="239"/>
      <c r="L237" s="244"/>
      <c r="M237" s="245"/>
      <c r="N237" s="246"/>
      <c r="O237" s="246"/>
      <c r="P237" s="246"/>
      <c r="Q237" s="246"/>
      <c r="R237" s="246"/>
      <c r="S237" s="246"/>
      <c r="T237" s="247"/>
      <c r="AT237" s="248" t="s">
        <v>173</v>
      </c>
      <c r="AU237" s="248" t="s">
        <v>90</v>
      </c>
      <c r="AV237" s="11" t="s">
        <v>90</v>
      </c>
      <c r="AW237" s="11" t="s">
        <v>6</v>
      </c>
      <c r="AX237" s="11" t="s">
        <v>88</v>
      </c>
      <c r="AY237" s="248" t="s">
        <v>162</v>
      </c>
    </row>
    <row r="238" s="1" customFormat="1" ht="16.5" customHeight="1">
      <c r="B238" s="47"/>
      <c r="C238" s="281" t="s">
        <v>455</v>
      </c>
      <c r="D238" s="281" t="s">
        <v>356</v>
      </c>
      <c r="E238" s="282" t="s">
        <v>1019</v>
      </c>
      <c r="F238" s="283" t="s">
        <v>1020</v>
      </c>
      <c r="G238" s="284" t="s">
        <v>436</v>
      </c>
      <c r="H238" s="285">
        <v>10.1</v>
      </c>
      <c r="I238" s="286"/>
      <c r="J238" s="287">
        <f>ROUND(I238*H238,2)</f>
        <v>0</v>
      </c>
      <c r="K238" s="283" t="s">
        <v>168</v>
      </c>
      <c r="L238" s="288"/>
      <c r="M238" s="289" t="s">
        <v>37</v>
      </c>
      <c r="N238" s="290" t="s">
        <v>51</v>
      </c>
      <c r="O238" s="48"/>
      <c r="P238" s="232">
        <f>O238*H238</f>
        <v>0</v>
      </c>
      <c r="Q238" s="232">
        <v>0.071999999999999995</v>
      </c>
      <c r="R238" s="232">
        <f>Q238*H238</f>
        <v>0.72719999999999996</v>
      </c>
      <c r="S238" s="232">
        <v>0</v>
      </c>
      <c r="T238" s="233">
        <f>S238*H238</f>
        <v>0</v>
      </c>
      <c r="AR238" s="24" t="s">
        <v>222</v>
      </c>
      <c r="AT238" s="24" t="s">
        <v>356</v>
      </c>
      <c r="AU238" s="24" t="s">
        <v>90</v>
      </c>
      <c r="AY238" s="24" t="s">
        <v>162</v>
      </c>
      <c r="BE238" s="234">
        <f>IF(N238="základní",J238,0)</f>
        <v>0</v>
      </c>
      <c r="BF238" s="234">
        <f>IF(N238="snížená",J238,0)</f>
        <v>0</v>
      </c>
      <c r="BG238" s="234">
        <f>IF(N238="zákl. přenesená",J238,0)</f>
        <v>0</v>
      </c>
      <c r="BH238" s="234">
        <f>IF(N238="sníž. přenesená",J238,0)</f>
        <v>0</v>
      </c>
      <c r="BI238" s="234">
        <f>IF(N238="nulová",J238,0)</f>
        <v>0</v>
      </c>
      <c r="BJ238" s="24" t="s">
        <v>88</v>
      </c>
      <c r="BK238" s="234">
        <f>ROUND(I238*H238,2)</f>
        <v>0</v>
      </c>
      <c r="BL238" s="24" t="s">
        <v>169</v>
      </c>
      <c r="BM238" s="24" t="s">
        <v>1021</v>
      </c>
    </row>
    <row r="239" s="11" customFormat="1">
      <c r="B239" s="238"/>
      <c r="C239" s="239"/>
      <c r="D239" s="235" t="s">
        <v>173</v>
      </c>
      <c r="E239" s="239"/>
      <c r="F239" s="241" t="s">
        <v>1009</v>
      </c>
      <c r="G239" s="239"/>
      <c r="H239" s="242">
        <v>10.1</v>
      </c>
      <c r="I239" s="243"/>
      <c r="J239" s="239"/>
      <c r="K239" s="239"/>
      <c r="L239" s="244"/>
      <c r="M239" s="245"/>
      <c r="N239" s="246"/>
      <c r="O239" s="246"/>
      <c r="P239" s="246"/>
      <c r="Q239" s="246"/>
      <c r="R239" s="246"/>
      <c r="S239" s="246"/>
      <c r="T239" s="247"/>
      <c r="AT239" s="248" t="s">
        <v>173</v>
      </c>
      <c r="AU239" s="248" t="s">
        <v>90</v>
      </c>
      <c r="AV239" s="11" t="s">
        <v>90</v>
      </c>
      <c r="AW239" s="11" t="s">
        <v>6</v>
      </c>
      <c r="AX239" s="11" t="s">
        <v>88</v>
      </c>
      <c r="AY239" s="248" t="s">
        <v>162</v>
      </c>
    </row>
    <row r="240" s="1" customFormat="1" ht="25.5" customHeight="1">
      <c r="B240" s="47"/>
      <c r="C240" s="223" t="s">
        <v>461</v>
      </c>
      <c r="D240" s="223" t="s">
        <v>164</v>
      </c>
      <c r="E240" s="224" t="s">
        <v>1022</v>
      </c>
      <c r="F240" s="225" t="s">
        <v>1023</v>
      </c>
      <c r="G240" s="226" t="s">
        <v>436</v>
      </c>
      <c r="H240" s="227">
        <v>10</v>
      </c>
      <c r="I240" s="228"/>
      <c r="J240" s="229">
        <f>ROUND(I240*H240,2)</f>
        <v>0</v>
      </c>
      <c r="K240" s="225" t="s">
        <v>168</v>
      </c>
      <c r="L240" s="73"/>
      <c r="M240" s="230" t="s">
        <v>37</v>
      </c>
      <c r="N240" s="231" t="s">
        <v>51</v>
      </c>
      <c r="O240" s="48"/>
      <c r="P240" s="232">
        <f>O240*H240</f>
        <v>0</v>
      </c>
      <c r="Q240" s="232">
        <v>0.21734000000000001</v>
      </c>
      <c r="R240" s="232">
        <f>Q240*H240</f>
        <v>2.1734</v>
      </c>
      <c r="S240" s="232">
        <v>0</v>
      </c>
      <c r="T240" s="233">
        <f>S240*H240</f>
        <v>0</v>
      </c>
      <c r="AR240" s="24" t="s">
        <v>169</v>
      </c>
      <c r="AT240" s="24" t="s">
        <v>164</v>
      </c>
      <c r="AU240" s="24" t="s">
        <v>90</v>
      </c>
      <c r="AY240" s="24" t="s">
        <v>162</v>
      </c>
      <c r="BE240" s="234">
        <f>IF(N240="základní",J240,0)</f>
        <v>0</v>
      </c>
      <c r="BF240" s="234">
        <f>IF(N240="snížená",J240,0)</f>
        <v>0</v>
      </c>
      <c r="BG240" s="234">
        <f>IF(N240="zákl. přenesená",J240,0)</f>
        <v>0</v>
      </c>
      <c r="BH240" s="234">
        <f>IF(N240="sníž. přenesená",J240,0)</f>
        <v>0</v>
      </c>
      <c r="BI240" s="234">
        <f>IF(N240="nulová",J240,0)</f>
        <v>0</v>
      </c>
      <c r="BJ240" s="24" t="s">
        <v>88</v>
      </c>
      <c r="BK240" s="234">
        <f>ROUND(I240*H240,2)</f>
        <v>0</v>
      </c>
      <c r="BL240" s="24" t="s">
        <v>169</v>
      </c>
      <c r="BM240" s="24" t="s">
        <v>1024</v>
      </c>
    </row>
    <row r="241" s="1" customFormat="1">
      <c r="B241" s="47"/>
      <c r="C241" s="75"/>
      <c r="D241" s="235" t="s">
        <v>171</v>
      </c>
      <c r="E241" s="75"/>
      <c r="F241" s="236" t="s">
        <v>1025</v>
      </c>
      <c r="G241" s="75"/>
      <c r="H241" s="75"/>
      <c r="I241" s="193"/>
      <c r="J241" s="75"/>
      <c r="K241" s="75"/>
      <c r="L241" s="73"/>
      <c r="M241" s="237"/>
      <c r="N241" s="48"/>
      <c r="O241" s="48"/>
      <c r="P241" s="48"/>
      <c r="Q241" s="48"/>
      <c r="R241" s="48"/>
      <c r="S241" s="48"/>
      <c r="T241" s="96"/>
      <c r="AT241" s="24" t="s">
        <v>171</v>
      </c>
      <c r="AU241" s="24" t="s">
        <v>90</v>
      </c>
    </row>
    <row r="242" s="11" customFormat="1">
      <c r="B242" s="238"/>
      <c r="C242" s="239"/>
      <c r="D242" s="235" t="s">
        <v>173</v>
      </c>
      <c r="E242" s="240" t="s">
        <v>37</v>
      </c>
      <c r="F242" s="241" t="s">
        <v>231</v>
      </c>
      <c r="G242" s="239"/>
      <c r="H242" s="242">
        <v>10</v>
      </c>
      <c r="I242" s="243"/>
      <c r="J242" s="239"/>
      <c r="K242" s="239"/>
      <c r="L242" s="244"/>
      <c r="M242" s="245"/>
      <c r="N242" s="246"/>
      <c r="O242" s="246"/>
      <c r="P242" s="246"/>
      <c r="Q242" s="246"/>
      <c r="R242" s="246"/>
      <c r="S242" s="246"/>
      <c r="T242" s="247"/>
      <c r="AT242" s="248" t="s">
        <v>173</v>
      </c>
      <c r="AU242" s="248" t="s">
        <v>90</v>
      </c>
      <c r="AV242" s="11" t="s">
        <v>90</v>
      </c>
      <c r="AW242" s="11" t="s">
        <v>43</v>
      </c>
      <c r="AX242" s="11" t="s">
        <v>88</v>
      </c>
      <c r="AY242" s="248" t="s">
        <v>162</v>
      </c>
    </row>
    <row r="243" s="1" customFormat="1" ht="16.5" customHeight="1">
      <c r="B243" s="47"/>
      <c r="C243" s="281" t="s">
        <v>466</v>
      </c>
      <c r="D243" s="281" t="s">
        <v>356</v>
      </c>
      <c r="E243" s="282" t="s">
        <v>1026</v>
      </c>
      <c r="F243" s="283" t="s">
        <v>1027</v>
      </c>
      <c r="G243" s="284" t="s">
        <v>436</v>
      </c>
      <c r="H243" s="285">
        <v>10.1</v>
      </c>
      <c r="I243" s="286"/>
      <c r="J243" s="287">
        <f>ROUND(I243*H243,2)</f>
        <v>0</v>
      </c>
      <c r="K243" s="283" t="s">
        <v>168</v>
      </c>
      <c r="L243" s="288"/>
      <c r="M243" s="289" t="s">
        <v>37</v>
      </c>
      <c r="N243" s="290" t="s">
        <v>51</v>
      </c>
      <c r="O243" s="48"/>
      <c r="P243" s="232">
        <f>O243*H243</f>
        <v>0</v>
      </c>
      <c r="Q243" s="232">
        <v>0.058000000000000003</v>
      </c>
      <c r="R243" s="232">
        <f>Q243*H243</f>
        <v>0.58579999999999999</v>
      </c>
      <c r="S243" s="232">
        <v>0</v>
      </c>
      <c r="T243" s="233">
        <f>S243*H243</f>
        <v>0</v>
      </c>
      <c r="AR243" s="24" t="s">
        <v>222</v>
      </c>
      <c r="AT243" s="24" t="s">
        <v>356</v>
      </c>
      <c r="AU243" s="24" t="s">
        <v>90</v>
      </c>
      <c r="AY243" s="24" t="s">
        <v>162</v>
      </c>
      <c r="BE243" s="234">
        <f>IF(N243="základní",J243,0)</f>
        <v>0</v>
      </c>
      <c r="BF243" s="234">
        <f>IF(N243="snížená",J243,0)</f>
        <v>0</v>
      </c>
      <c r="BG243" s="234">
        <f>IF(N243="zákl. přenesená",J243,0)</f>
        <v>0</v>
      </c>
      <c r="BH243" s="234">
        <f>IF(N243="sníž. přenesená",J243,0)</f>
        <v>0</v>
      </c>
      <c r="BI243" s="234">
        <f>IF(N243="nulová",J243,0)</f>
        <v>0</v>
      </c>
      <c r="BJ243" s="24" t="s">
        <v>88</v>
      </c>
      <c r="BK243" s="234">
        <f>ROUND(I243*H243,2)</f>
        <v>0</v>
      </c>
      <c r="BL243" s="24" t="s">
        <v>169</v>
      </c>
      <c r="BM243" s="24" t="s">
        <v>1028</v>
      </c>
    </row>
    <row r="244" s="11" customFormat="1">
      <c r="B244" s="238"/>
      <c r="C244" s="239"/>
      <c r="D244" s="235" t="s">
        <v>173</v>
      </c>
      <c r="E244" s="239"/>
      <c r="F244" s="241" t="s">
        <v>1009</v>
      </c>
      <c r="G244" s="239"/>
      <c r="H244" s="242">
        <v>10.1</v>
      </c>
      <c r="I244" s="243"/>
      <c r="J244" s="239"/>
      <c r="K244" s="239"/>
      <c r="L244" s="244"/>
      <c r="M244" s="245"/>
      <c r="N244" s="246"/>
      <c r="O244" s="246"/>
      <c r="P244" s="246"/>
      <c r="Q244" s="246"/>
      <c r="R244" s="246"/>
      <c r="S244" s="246"/>
      <c r="T244" s="247"/>
      <c r="AT244" s="248" t="s">
        <v>173</v>
      </c>
      <c r="AU244" s="248" t="s">
        <v>90</v>
      </c>
      <c r="AV244" s="11" t="s">
        <v>90</v>
      </c>
      <c r="AW244" s="11" t="s">
        <v>6</v>
      </c>
      <c r="AX244" s="11" t="s">
        <v>88</v>
      </c>
      <c r="AY244" s="248" t="s">
        <v>162</v>
      </c>
    </row>
    <row r="245" s="1" customFormat="1" ht="16.5" customHeight="1">
      <c r="B245" s="47"/>
      <c r="C245" s="223" t="s">
        <v>475</v>
      </c>
      <c r="D245" s="223" t="s">
        <v>164</v>
      </c>
      <c r="E245" s="224" t="s">
        <v>1029</v>
      </c>
      <c r="F245" s="225" t="s">
        <v>1030</v>
      </c>
      <c r="G245" s="226" t="s">
        <v>436</v>
      </c>
      <c r="H245" s="227">
        <v>10</v>
      </c>
      <c r="I245" s="228"/>
      <c r="J245" s="229">
        <f>ROUND(I245*H245,2)</f>
        <v>0</v>
      </c>
      <c r="K245" s="225" t="s">
        <v>168</v>
      </c>
      <c r="L245" s="73"/>
      <c r="M245" s="230" t="s">
        <v>37</v>
      </c>
      <c r="N245" s="231" t="s">
        <v>51</v>
      </c>
      <c r="O245" s="48"/>
      <c r="P245" s="232">
        <f>O245*H245</f>
        <v>0</v>
      </c>
      <c r="Q245" s="232">
        <v>0</v>
      </c>
      <c r="R245" s="232">
        <f>Q245*H245</f>
        <v>0</v>
      </c>
      <c r="S245" s="232">
        <v>0.20000000000000001</v>
      </c>
      <c r="T245" s="233">
        <f>S245*H245</f>
        <v>2</v>
      </c>
      <c r="AR245" s="24" t="s">
        <v>169</v>
      </c>
      <c r="AT245" s="24" t="s">
        <v>164</v>
      </c>
      <c r="AU245" s="24" t="s">
        <v>90</v>
      </c>
      <c r="AY245" s="24" t="s">
        <v>162</v>
      </c>
      <c r="BE245" s="234">
        <f>IF(N245="základní",J245,0)</f>
        <v>0</v>
      </c>
      <c r="BF245" s="234">
        <f>IF(N245="snížená",J245,0)</f>
        <v>0</v>
      </c>
      <c r="BG245" s="234">
        <f>IF(N245="zákl. přenesená",J245,0)</f>
        <v>0</v>
      </c>
      <c r="BH245" s="234">
        <f>IF(N245="sníž. přenesená",J245,0)</f>
        <v>0</v>
      </c>
      <c r="BI245" s="234">
        <f>IF(N245="nulová",J245,0)</f>
        <v>0</v>
      </c>
      <c r="BJ245" s="24" t="s">
        <v>88</v>
      </c>
      <c r="BK245" s="234">
        <f>ROUND(I245*H245,2)</f>
        <v>0</v>
      </c>
      <c r="BL245" s="24" t="s">
        <v>169</v>
      </c>
      <c r="BM245" s="24" t="s">
        <v>1031</v>
      </c>
    </row>
    <row r="246" s="11" customFormat="1">
      <c r="B246" s="238"/>
      <c r="C246" s="239"/>
      <c r="D246" s="235" t="s">
        <v>173</v>
      </c>
      <c r="E246" s="240" t="s">
        <v>37</v>
      </c>
      <c r="F246" s="241" t="s">
        <v>231</v>
      </c>
      <c r="G246" s="239"/>
      <c r="H246" s="242">
        <v>10</v>
      </c>
      <c r="I246" s="243"/>
      <c r="J246" s="239"/>
      <c r="K246" s="239"/>
      <c r="L246" s="244"/>
      <c r="M246" s="245"/>
      <c r="N246" s="246"/>
      <c r="O246" s="246"/>
      <c r="P246" s="246"/>
      <c r="Q246" s="246"/>
      <c r="R246" s="246"/>
      <c r="S246" s="246"/>
      <c r="T246" s="247"/>
      <c r="AT246" s="248" t="s">
        <v>173</v>
      </c>
      <c r="AU246" s="248" t="s">
        <v>90</v>
      </c>
      <c r="AV246" s="11" t="s">
        <v>90</v>
      </c>
      <c r="AW246" s="11" t="s">
        <v>43</v>
      </c>
      <c r="AX246" s="11" t="s">
        <v>88</v>
      </c>
      <c r="AY246" s="248" t="s">
        <v>162</v>
      </c>
    </row>
    <row r="247" s="1" customFormat="1" ht="16.5" customHeight="1">
      <c r="B247" s="47"/>
      <c r="C247" s="223" t="s">
        <v>481</v>
      </c>
      <c r="D247" s="223" t="s">
        <v>164</v>
      </c>
      <c r="E247" s="224" t="s">
        <v>550</v>
      </c>
      <c r="F247" s="225" t="s">
        <v>551</v>
      </c>
      <c r="G247" s="226" t="s">
        <v>201</v>
      </c>
      <c r="H247" s="227">
        <v>35</v>
      </c>
      <c r="I247" s="228"/>
      <c r="J247" s="229">
        <f>ROUND(I247*H247,2)</f>
        <v>0</v>
      </c>
      <c r="K247" s="225" t="s">
        <v>168</v>
      </c>
      <c r="L247" s="73"/>
      <c r="M247" s="230" t="s">
        <v>37</v>
      </c>
      <c r="N247" s="231" t="s">
        <v>51</v>
      </c>
      <c r="O247" s="48"/>
      <c r="P247" s="232">
        <f>O247*H247</f>
        <v>0</v>
      </c>
      <c r="Q247" s="232">
        <v>9.0000000000000006E-05</v>
      </c>
      <c r="R247" s="232">
        <f>Q247*H247</f>
        <v>0.00315</v>
      </c>
      <c r="S247" s="232">
        <v>0</v>
      </c>
      <c r="T247" s="233">
        <f>S247*H247</f>
        <v>0</v>
      </c>
      <c r="AR247" s="24" t="s">
        <v>169</v>
      </c>
      <c r="AT247" s="24" t="s">
        <v>164</v>
      </c>
      <c r="AU247" s="24" t="s">
        <v>90</v>
      </c>
      <c r="AY247" s="24" t="s">
        <v>162</v>
      </c>
      <c r="BE247" s="234">
        <f>IF(N247="základní",J247,0)</f>
        <v>0</v>
      </c>
      <c r="BF247" s="234">
        <f>IF(N247="snížená",J247,0)</f>
        <v>0</v>
      </c>
      <c r="BG247" s="234">
        <f>IF(N247="zákl. přenesená",J247,0)</f>
        <v>0</v>
      </c>
      <c r="BH247" s="234">
        <f>IF(N247="sníž. přenesená",J247,0)</f>
        <v>0</v>
      </c>
      <c r="BI247" s="234">
        <f>IF(N247="nulová",J247,0)</f>
        <v>0</v>
      </c>
      <c r="BJ247" s="24" t="s">
        <v>88</v>
      </c>
      <c r="BK247" s="234">
        <f>ROUND(I247*H247,2)</f>
        <v>0</v>
      </c>
      <c r="BL247" s="24" t="s">
        <v>169</v>
      </c>
      <c r="BM247" s="24" t="s">
        <v>1032</v>
      </c>
    </row>
    <row r="248" s="11" customFormat="1">
      <c r="B248" s="238"/>
      <c r="C248" s="239"/>
      <c r="D248" s="235" t="s">
        <v>173</v>
      </c>
      <c r="E248" s="240" t="s">
        <v>37</v>
      </c>
      <c r="F248" s="241" t="s">
        <v>416</v>
      </c>
      <c r="G248" s="239"/>
      <c r="H248" s="242">
        <v>35</v>
      </c>
      <c r="I248" s="243"/>
      <c r="J248" s="239"/>
      <c r="K248" s="239"/>
      <c r="L248" s="244"/>
      <c r="M248" s="245"/>
      <c r="N248" s="246"/>
      <c r="O248" s="246"/>
      <c r="P248" s="246"/>
      <c r="Q248" s="246"/>
      <c r="R248" s="246"/>
      <c r="S248" s="246"/>
      <c r="T248" s="247"/>
      <c r="AT248" s="248" t="s">
        <v>173</v>
      </c>
      <c r="AU248" s="248" t="s">
        <v>90</v>
      </c>
      <c r="AV248" s="11" t="s">
        <v>90</v>
      </c>
      <c r="AW248" s="11" t="s">
        <v>43</v>
      </c>
      <c r="AX248" s="11" t="s">
        <v>88</v>
      </c>
      <c r="AY248" s="248" t="s">
        <v>162</v>
      </c>
    </row>
    <row r="249" s="10" customFormat="1" ht="29.88" customHeight="1">
      <c r="B249" s="207"/>
      <c r="C249" s="208"/>
      <c r="D249" s="209" t="s">
        <v>79</v>
      </c>
      <c r="E249" s="221" t="s">
        <v>226</v>
      </c>
      <c r="F249" s="221" t="s">
        <v>553</v>
      </c>
      <c r="G249" s="208"/>
      <c r="H249" s="208"/>
      <c r="I249" s="211"/>
      <c r="J249" s="222">
        <f>BK249</f>
        <v>0</v>
      </c>
      <c r="K249" s="208"/>
      <c r="L249" s="213"/>
      <c r="M249" s="214"/>
      <c r="N249" s="215"/>
      <c r="O249" s="215"/>
      <c r="P249" s="216">
        <f>SUM(P250:P252)</f>
        <v>0</v>
      </c>
      <c r="Q249" s="215"/>
      <c r="R249" s="216">
        <f>SUM(R250:R252)</f>
        <v>0</v>
      </c>
      <c r="S249" s="215"/>
      <c r="T249" s="217">
        <f>SUM(T250:T252)</f>
        <v>0</v>
      </c>
      <c r="AR249" s="218" t="s">
        <v>88</v>
      </c>
      <c r="AT249" s="219" t="s">
        <v>79</v>
      </c>
      <c r="AU249" s="219" t="s">
        <v>88</v>
      </c>
      <c r="AY249" s="218" t="s">
        <v>162</v>
      </c>
      <c r="BK249" s="220">
        <f>SUM(BK250:BK252)</f>
        <v>0</v>
      </c>
    </row>
    <row r="250" s="1" customFormat="1" ht="25.5" customHeight="1">
      <c r="B250" s="47"/>
      <c r="C250" s="223" t="s">
        <v>486</v>
      </c>
      <c r="D250" s="223" t="s">
        <v>164</v>
      </c>
      <c r="E250" s="224" t="s">
        <v>555</v>
      </c>
      <c r="F250" s="225" t="s">
        <v>556</v>
      </c>
      <c r="G250" s="226" t="s">
        <v>201</v>
      </c>
      <c r="H250" s="227">
        <v>59</v>
      </c>
      <c r="I250" s="228"/>
      <c r="J250" s="229">
        <f>ROUND(I250*H250,2)</f>
        <v>0</v>
      </c>
      <c r="K250" s="225" t="s">
        <v>168</v>
      </c>
      <c r="L250" s="73"/>
      <c r="M250" s="230" t="s">
        <v>37</v>
      </c>
      <c r="N250" s="231" t="s">
        <v>51</v>
      </c>
      <c r="O250" s="48"/>
      <c r="P250" s="232">
        <f>O250*H250</f>
        <v>0</v>
      </c>
      <c r="Q250" s="232">
        <v>0</v>
      </c>
      <c r="R250" s="232">
        <f>Q250*H250</f>
        <v>0</v>
      </c>
      <c r="S250" s="232">
        <v>0</v>
      </c>
      <c r="T250" s="233">
        <f>S250*H250</f>
        <v>0</v>
      </c>
      <c r="AR250" s="24" t="s">
        <v>169</v>
      </c>
      <c r="AT250" s="24" t="s">
        <v>164</v>
      </c>
      <c r="AU250" s="24" t="s">
        <v>90</v>
      </c>
      <c r="AY250" s="24" t="s">
        <v>162</v>
      </c>
      <c r="BE250" s="234">
        <f>IF(N250="základní",J250,0)</f>
        <v>0</v>
      </c>
      <c r="BF250" s="234">
        <f>IF(N250="snížená",J250,0)</f>
        <v>0</v>
      </c>
      <c r="BG250" s="234">
        <f>IF(N250="zákl. přenesená",J250,0)</f>
        <v>0</v>
      </c>
      <c r="BH250" s="234">
        <f>IF(N250="sníž. přenesená",J250,0)</f>
        <v>0</v>
      </c>
      <c r="BI250" s="234">
        <f>IF(N250="nulová",J250,0)</f>
        <v>0</v>
      </c>
      <c r="BJ250" s="24" t="s">
        <v>88</v>
      </c>
      <c r="BK250" s="234">
        <f>ROUND(I250*H250,2)</f>
        <v>0</v>
      </c>
      <c r="BL250" s="24" t="s">
        <v>169</v>
      </c>
      <c r="BM250" s="24" t="s">
        <v>1033</v>
      </c>
    </row>
    <row r="251" s="1" customFormat="1">
      <c r="B251" s="47"/>
      <c r="C251" s="75"/>
      <c r="D251" s="235" t="s">
        <v>171</v>
      </c>
      <c r="E251" s="75"/>
      <c r="F251" s="236" t="s">
        <v>558</v>
      </c>
      <c r="G251" s="75"/>
      <c r="H251" s="75"/>
      <c r="I251" s="193"/>
      <c r="J251" s="75"/>
      <c r="K251" s="75"/>
      <c r="L251" s="73"/>
      <c r="M251" s="237"/>
      <c r="N251" s="48"/>
      <c r="O251" s="48"/>
      <c r="P251" s="48"/>
      <c r="Q251" s="48"/>
      <c r="R251" s="48"/>
      <c r="S251" s="48"/>
      <c r="T251" s="96"/>
      <c r="AT251" s="24" t="s">
        <v>171</v>
      </c>
      <c r="AU251" s="24" t="s">
        <v>90</v>
      </c>
    </row>
    <row r="252" s="11" customFormat="1">
      <c r="B252" s="238"/>
      <c r="C252" s="239"/>
      <c r="D252" s="235" t="s">
        <v>173</v>
      </c>
      <c r="E252" s="240" t="s">
        <v>37</v>
      </c>
      <c r="F252" s="241" t="s">
        <v>1034</v>
      </c>
      <c r="G252" s="239"/>
      <c r="H252" s="242">
        <v>59</v>
      </c>
      <c r="I252" s="243"/>
      <c r="J252" s="239"/>
      <c r="K252" s="239"/>
      <c r="L252" s="244"/>
      <c r="M252" s="245"/>
      <c r="N252" s="246"/>
      <c r="O252" s="246"/>
      <c r="P252" s="246"/>
      <c r="Q252" s="246"/>
      <c r="R252" s="246"/>
      <c r="S252" s="246"/>
      <c r="T252" s="247"/>
      <c r="AT252" s="248" t="s">
        <v>173</v>
      </c>
      <c r="AU252" s="248" t="s">
        <v>90</v>
      </c>
      <c r="AV252" s="11" t="s">
        <v>90</v>
      </c>
      <c r="AW252" s="11" t="s">
        <v>43</v>
      </c>
      <c r="AX252" s="11" t="s">
        <v>88</v>
      </c>
      <c r="AY252" s="248" t="s">
        <v>162</v>
      </c>
    </row>
    <row r="253" s="10" customFormat="1" ht="29.88" customHeight="1">
      <c r="B253" s="207"/>
      <c r="C253" s="208"/>
      <c r="D253" s="209" t="s">
        <v>79</v>
      </c>
      <c r="E253" s="221" t="s">
        <v>569</v>
      </c>
      <c r="F253" s="221" t="s">
        <v>570</v>
      </c>
      <c r="G253" s="208"/>
      <c r="H253" s="208"/>
      <c r="I253" s="211"/>
      <c r="J253" s="222">
        <f>BK253</f>
        <v>0</v>
      </c>
      <c r="K253" s="208"/>
      <c r="L253" s="213"/>
      <c r="M253" s="214"/>
      <c r="N253" s="215"/>
      <c r="O253" s="215"/>
      <c r="P253" s="216">
        <f>SUM(P254:P269)</f>
        <v>0</v>
      </c>
      <c r="Q253" s="215"/>
      <c r="R253" s="216">
        <f>SUM(R254:R269)</f>
        <v>0</v>
      </c>
      <c r="S253" s="215"/>
      <c r="T253" s="217">
        <f>SUM(T254:T269)</f>
        <v>0</v>
      </c>
      <c r="AR253" s="218" t="s">
        <v>88</v>
      </c>
      <c r="AT253" s="219" t="s">
        <v>79</v>
      </c>
      <c r="AU253" s="219" t="s">
        <v>88</v>
      </c>
      <c r="AY253" s="218" t="s">
        <v>162</v>
      </c>
      <c r="BK253" s="220">
        <f>SUM(BK254:BK269)</f>
        <v>0</v>
      </c>
    </row>
    <row r="254" s="1" customFormat="1" ht="25.5" customHeight="1">
      <c r="B254" s="47"/>
      <c r="C254" s="223" t="s">
        <v>491</v>
      </c>
      <c r="D254" s="223" t="s">
        <v>164</v>
      </c>
      <c r="E254" s="224" t="s">
        <v>572</v>
      </c>
      <c r="F254" s="225" t="s">
        <v>573</v>
      </c>
      <c r="G254" s="226" t="s">
        <v>337</v>
      </c>
      <c r="H254" s="227">
        <v>37.887</v>
      </c>
      <c r="I254" s="228"/>
      <c r="J254" s="229">
        <f>ROUND(I254*H254,2)</f>
        <v>0</v>
      </c>
      <c r="K254" s="225" t="s">
        <v>168</v>
      </c>
      <c r="L254" s="73"/>
      <c r="M254" s="230" t="s">
        <v>37</v>
      </c>
      <c r="N254" s="231" t="s">
        <v>51</v>
      </c>
      <c r="O254" s="48"/>
      <c r="P254" s="232">
        <f>O254*H254</f>
        <v>0</v>
      </c>
      <c r="Q254" s="232">
        <v>0</v>
      </c>
      <c r="R254" s="232">
        <f>Q254*H254</f>
        <v>0</v>
      </c>
      <c r="S254" s="232">
        <v>0</v>
      </c>
      <c r="T254" s="233">
        <f>S254*H254</f>
        <v>0</v>
      </c>
      <c r="AR254" s="24" t="s">
        <v>169</v>
      </c>
      <c r="AT254" s="24" t="s">
        <v>164</v>
      </c>
      <c r="AU254" s="24" t="s">
        <v>90</v>
      </c>
      <c r="AY254" s="24" t="s">
        <v>162</v>
      </c>
      <c r="BE254" s="234">
        <f>IF(N254="základní",J254,0)</f>
        <v>0</v>
      </c>
      <c r="BF254" s="234">
        <f>IF(N254="snížená",J254,0)</f>
        <v>0</v>
      </c>
      <c r="BG254" s="234">
        <f>IF(N254="zákl. přenesená",J254,0)</f>
        <v>0</v>
      </c>
      <c r="BH254" s="234">
        <f>IF(N254="sníž. přenesená",J254,0)</f>
        <v>0</v>
      </c>
      <c r="BI254" s="234">
        <f>IF(N254="nulová",J254,0)</f>
        <v>0</v>
      </c>
      <c r="BJ254" s="24" t="s">
        <v>88</v>
      </c>
      <c r="BK254" s="234">
        <f>ROUND(I254*H254,2)</f>
        <v>0</v>
      </c>
      <c r="BL254" s="24" t="s">
        <v>169</v>
      </c>
      <c r="BM254" s="24" t="s">
        <v>1035</v>
      </c>
    </row>
    <row r="255" s="1" customFormat="1">
      <c r="B255" s="47"/>
      <c r="C255" s="75"/>
      <c r="D255" s="235" t="s">
        <v>171</v>
      </c>
      <c r="E255" s="75"/>
      <c r="F255" s="236" t="s">
        <v>575</v>
      </c>
      <c r="G255" s="75"/>
      <c r="H255" s="75"/>
      <c r="I255" s="193"/>
      <c r="J255" s="75"/>
      <c r="K255" s="75"/>
      <c r="L255" s="73"/>
      <c r="M255" s="237"/>
      <c r="N255" s="48"/>
      <c r="O255" s="48"/>
      <c r="P255" s="48"/>
      <c r="Q255" s="48"/>
      <c r="R255" s="48"/>
      <c r="S255" s="48"/>
      <c r="T255" s="96"/>
      <c r="AT255" s="24" t="s">
        <v>171</v>
      </c>
      <c r="AU255" s="24" t="s">
        <v>90</v>
      </c>
    </row>
    <row r="256" s="1" customFormat="1" ht="25.5" customHeight="1">
      <c r="B256" s="47"/>
      <c r="C256" s="223" t="s">
        <v>499</v>
      </c>
      <c r="D256" s="223" t="s">
        <v>164</v>
      </c>
      <c r="E256" s="224" t="s">
        <v>577</v>
      </c>
      <c r="F256" s="225" t="s">
        <v>578</v>
      </c>
      <c r="G256" s="226" t="s">
        <v>337</v>
      </c>
      <c r="H256" s="227">
        <v>340.983</v>
      </c>
      <c r="I256" s="228"/>
      <c r="J256" s="229">
        <f>ROUND(I256*H256,2)</f>
        <v>0</v>
      </c>
      <c r="K256" s="225" t="s">
        <v>168</v>
      </c>
      <c r="L256" s="73"/>
      <c r="M256" s="230" t="s">
        <v>37</v>
      </c>
      <c r="N256" s="231" t="s">
        <v>51</v>
      </c>
      <c r="O256" s="48"/>
      <c r="P256" s="232">
        <f>O256*H256</f>
        <v>0</v>
      </c>
      <c r="Q256" s="232">
        <v>0</v>
      </c>
      <c r="R256" s="232">
        <f>Q256*H256</f>
        <v>0</v>
      </c>
      <c r="S256" s="232">
        <v>0</v>
      </c>
      <c r="T256" s="233">
        <f>S256*H256</f>
        <v>0</v>
      </c>
      <c r="AR256" s="24" t="s">
        <v>169</v>
      </c>
      <c r="AT256" s="24" t="s">
        <v>164</v>
      </c>
      <c r="AU256" s="24" t="s">
        <v>90</v>
      </c>
      <c r="AY256" s="24" t="s">
        <v>162</v>
      </c>
      <c r="BE256" s="234">
        <f>IF(N256="základní",J256,0)</f>
        <v>0</v>
      </c>
      <c r="BF256" s="234">
        <f>IF(N256="snížená",J256,0)</f>
        <v>0</v>
      </c>
      <c r="BG256" s="234">
        <f>IF(N256="zákl. přenesená",J256,0)</f>
        <v>0</v>
      </c>
      <c r="BH256" s="234">
        <f>IF(N256="sníž. přenesená",J256,0)</f>
        <v>0</v>
      </c>
      <c r="BI256" s="234">
        <f>IF(N256="nulová",J256,0)</f>
        <v>0</v>
      </c>
      <c r="BJ256" s="24" t="s">
        <v>88</v>
      </c>
      <c r="BK256" s="234">
        <f>ROUND(I256*H256,2)</f>
        <v>0</v>
      </c>
      <c r="BL256" s="24" t="s">
        <v>169</v>
      </c>
      <c r="BM256" s="24" t="s">
        <v>1036</v>
      </c>
    </row>
    <row r="257" s="1" customFormat="1">
      <c r="B257" s="47"/>
      <c r="C257" s="75"/>
      <c r="D257" s="235" t="s">
        <v>171</v>
      </c>
      <c r="E257" s="75"/>
      <c r="F257" s="236" t="s">
        <v>575</v>
      </c>
      <c r="G257" s="75"/>
      <c r="H257" s="75"/>
      <c r="I257" s="193"/>
      <c r="J257" s="75"/>
      <c r="K257" s="75"/>
      <c r="L257" s="73"/>
      <c r="M257" s="237"/>
      <c r="N257" s="48"/>
      <c r="O257" s="48"/>
      <c r="P257" s="48"/>
      <c r="Q257" s="48"/>
      <c r="R257" s="48"/>
      <c r="S257" s="48"/>
      <c r="T257" s="96"/>
      <c r="AT257" s="24" t="s">
        <v>171</v>
      </c>
      <c r="AU257" s="24" t="s">
        <v>90</v>
      </c>
    </row>
    <row r="258" s="11" customFormat="1">
      <c r="B258" s="238"/>
      <c r="C258" s="239"/>
      <c r="D258" s="235" t="s">
        <v>173</v>
      </c>
      <c r="E258" s="239"/>
      <c r="F258" s="241" t="s">
        <v>1037</v>
      </c>
      <c r="G258" s="239"/>
      <c r="H258" s="242">
        <v>340.983</v>
      </c>
      <c r="I258" s="243"/>
      <c r="J258" s="239"/>
      <c r="K258" s="239"/>
      <c r="L258" s="244"/>
      <c r="M258" s="245"/>
      <c r="N258" s="246"/>
      <c r="O258" s="246"/>
      <c r="P258" s="246"/>
      <c r="Q258" s="246"/>
      <c r="R258" s="246"/>
      <c r="S258" s="246"/>
      <c r="T258" s="247"/>
      <c r="AT258" s="248" t="s">
        <v>173</v>
      </c>
      <c r="AU258" s="248" t="s">
        <v>90</v>
      </c>
      <c r="AV258" s="11" t="s">
        <v>90</v>
      </c>
      <c r="AW258" s="11" t="s">
        <v>6</v>
      </c>
      <c r="AX258" s="11" t="s">
        <v>88</v>
      </c>
      <c r="AY258" s="248" t="s">
        <v>162</v>
      </c>
    </row>
    <row r="259" s="1" customFormat="1" ht="16.5" customHeight="1">
      <c r="B259" s="47"/>
      <c r="C259" s="223" t="s">
        <v>504</v>
      </c>
      <c r="D259" s="223" t="s">
        <v>164</v>
      </c>
      <c r="E259" s="224" t="s">
        <v>582</v>
      </c>
      <c r="F259" s="225" t="s">
        <v>583</v>
      </c>
      <c r="G259" s="226" t="s">
        <v>337</v>
      </c>
      <c r="H259" s="227">
        <v>37.887</v>
      </c>
      <c r="I259" s="228"/>
      <c r="J259" s="229">
        <f>ROUND(I259*H259,2)</f>
        <v>0</v>
      </c>
      <c r="K259" s="225" t="s">
        <v>168</v>
      </c>
      <c r="L259" s="73"/>
      <c r="M259" s="230" t="s">
        <v>37</v>
      </c>
      <c r="N259" s="231" t="s">
        <v>51</v>
      </c>
      <c r="O259" s="48"/>
      <c r="P259" s="232">
        <f>O259*H259</f>
        <v>0</v>
      </c>
      <c r="Q259" s="232">
        <v>0</v>
      </c>
      <c r="R259" s="232">
        <f>Q259*H259</f>
        <v>0</v>
      </c>
      <c r="S259" s="232">
        <v>0</v>
      </c>
      <c r="T259" s="233">
        <f>S259*H259</f>
        <v>0</v>
      </c>
      <c r="AR259" s="24" t="s">
        <v>169</v>
      </c>
      <c r="AT259" s="24" t="s">
        <v>164</v>
      </c>
      <c r="AU259" s="24" t="s">
        <v>90</v>
      </c>
      <c r="AY259" s="24" t="s">
        <v>162</v>
      </c>
      <c r="BE259" s="234">
        <f>IF(N259="základní",J259,0)</f>
        <v>0</v>
      </c>
      <c r="BF259" s="234">
        <f>IF(N259="snížená",J259,0)</f>
        <v>0</v>
      </c>
      <c r="BG259" s="234">
        <f>IF(N259="zákl. přenesená",J259,0)</f>
        <v>0</v>
      </c>
      <c r="BH259" s="234">
        <f>IF(N259="sníž. přenesená",J259,0)</f>
        <v>0</v>
      </c>
      <c r="BI259" s="234">
        <f>IF(N259="nulová",J259,0)</f>
        <v>0</v>
      </c>
      <c r="BJ259" s="24" t="s">
        <v>88</v>
      </c>
      <c r="BK259" s="234">
        <f>ROUND(I259*H259,2)</f>
        <v>0</v>
      </c>
      <c r="BL259" s="24" t="s">
        <v>169</v>
      </c>
      <c r="BM259" s="24" t="s">
        <v>1038</v>
      </c>
    </row>
    <row r="260" s="1" customFormat="1">
      <c r="B260" s="47"/>
      <c r="C260" s="75"/>
      <c r="D260" s="235" t="s">
        <v>171</v>
      </c>
      <c r="E260" s="75"/>
      <c r="F260" s="236" t="s">
        <v>585</v>
      </c>
      <c r="G260" s="75"/>
      <c r="H260" s="75"/>
      <c r="I260" s="193"/>
      <c r="J260" s="75"/>
      <c r="K260" s="75"/>
      <c r="L260" s="73"/>
      <c r="M260" s="237"/>
      <c r="N260" s="48"/>
      <c r="O260" s="48"/>
      <c r="P260" s="48"/>
      <c r="Q260" s="48"/>
      <c r="R260" s="48"/>
      <c r="S260" s="48"/>
      <c r="T260" s="96"/>
      <c r="AT260" s="24" t="s">
        <v>171</v>
      </c>
      <c r="AU260" s="24" t="s">
        <v>90</v>
      </c>
    </row>
    <row r="261" s="1" customFormat="1" ht="16.5" customHeight="1">
      <c r="B261" s="47"/>
      <c r="C261" s="223" t="s">
        <v>509</v>
      </c>
      <c r="D261" s="223" t="s">
        <v>164</v>
      </c>
      <c r="E261" s="224" t="s">
        <v>587</v>
      </c>
      <c r="F261" s="225" t="s">
        <v>588</v>
      </c>
      <c r="G261" s="226" t="s">
        <v>337</v>
      </c>
      <c r="H261" s="227">
        <v>7.7969999999999997</v>
      </c>
      <c r="I261" s="228"/>
      <c r="J261" s="229">
        <f>ROUND(I261*H261,2)</f>
        <v>0</v>
      </c>
      <c r="K261" s="225" t="s">
        <v>168</v>
      </c>
      <c r="L261" s="73"/>
      <c r="M261" s="230" t="s">
        <v>37</v>
      </c>
      <c r="N261" s="231" t="s">
        <v>51</v>
      </c>
      <c r="O261" s="48"/>
      <c r="P261" s="232">
        <f>O261*H261</f>
        <v>0</v>
      </c>
      <c r="Q261" s="232">
        <v>0</v>
      </c>
      <c r="R261" s="232">
        <f>Q261*H261</f>
        <v>0</v>
      </c>
      <c r="S261" s="232">
        <v>0</v>
      </c>
      <c r="T261" s="233">
        <f>S261*H261</f>
        <v>0</v>
      </c>
      <c r="AR261" s="24" t="s">
        <v>169</v>
      </c>
      <c r="AT261" s="24" t="s">
        <v>164</v>
      </c>
      <c r="AU261" s="24" t="s">
        <v>90</v>
      </c>
      <c r="AY261" s="24" t="s">
        <v>162</v>
      </c>
      <c r="BE261" s="234">
        <f>IF(N261="základní",J261,0)</f>
        <v>0</v>
      </c>
      <c r="BF261" s="234">
        <f>IF(N261="snížená",J261,0)</f>
        <v>0</v>
      </c>
      <c r="BG261" s="234">
        <f>IF(N261="zákl. přenesená",J261,0)</f>
        <v>0</v>
      </c>
      <c r="BH261" s="234">
        <f>IF(N261="sníž. přenesená",J261,0)</f>
        <v>0</v>
      </c>
      <c r="BI261" s="234">
        <f>IF(N261="nulová",J261,0)</f>
        <v>0</v>
      </c>
      <c r="BJ261" s="24" t="s">
        <v>88</v>
      </c>
      <c r="BK261" s="234">
        <f>ROUND(I261*H261,2)</f>
        <v>0</v>
      </c>
      <c r="BL261" s="24" t="s">
        <v>169</v>
      </c>
      <c r="BM261" s="24" t="s">
        <v>1039</v>
      </c>
    </row>
    <row r="262" s="1" customFormat="1">
      <c r="B262" s="47"/>
      <c r="C262" s="75"/>
      <c r="D262" s="235" t="s">
        <v>171</v>
      </c>
      <c r="E262" s="75"/>
      <c r="F262" s="236" t="s">
        <v>590</v>
      </c>
      <c r="G262" s="75"/>
      <c r="H262" s="75"/>
      <c r="I262" s="193"/>
      <c r="J262" s="75"/>
      <c r="K262" s="75"/>
      <c r="L262" s="73"/>
      <c r="M262" s="237"/>
      <c r="N262" s="48"/>
      <c r="O262" s="48"/>
      <c r="P262" s="48"/>
      <c r="Q262" s="48"/>
      <c r="R262" s="48"/>
      <c r="S262" s="48"/>
      <c r="T262" s="96"/>
      <c r="AT262" s="24" t="s">
        <v>171</v>
      </c>
      <c r="AU262" s="24" t="s">
        <v>90</v>
      </c>
    </row>
    <row r="263" s="11" customFormat="1">
      <c r="B263" s="238"/>
      <c r="C263" s="239"/>
      <c r="D263" s="235" t="s">
        <v>173</v>
      </c>
      <c r="E263" s="240" t="s">
        <v>37</v>
      </c>
      <c r="F263" s="241" t="s">
        <v>1040</v>
      </c>
      <c r="G263" s="239"/>
      <c r="H263" s="242">
        <v>7.7969999999999997</v>
      </c>
      <c r="I263" s="243"/>
      <c r="J263" s="239"/>
      <c r="K263" s="239"/>
      <c r="L263" s="244"/>
      <c r="M263" s="245"/>
      <c r="N263" s="246"/>
      <c r="O263" s="246"/>
      <c r="P263" s="246"/>
      <c r="Q263" s="246"/>
      <c r="R263" s="246"/>
      <c r="S263" s="246"/>
      <c r="T263" s="247"/>
      <c r="AT263" s="248" t="s">
        <v>173</v>
      </c>
      <c r="AU263" s="248" t="s">
        <v>90</v>
      </c>
      <c r="AV263" s="11" t="s">
        <v>90</v>
      </c>
      <c r="AW263" s="11" t="s">
        <v>43</v>
      </c>
      <c r="AX263" s="11" t="s">
        <v>88</v>
      </c>
      <c r="AY263" s="248" t="s">
        <v>162</v>
      </c>
    </row>
    <row r="264" s="1" customFormat="1" ht="25.5" customHeight="1">
      <c r="B264" s="47"/>
      <c r="C264" s="223" t="s">
        <v>514</v>
      </c>
      <c r="D264" s="223" t="s">
        <v>164</v>
      </c>
      <c r="E264" s="224" t="s">
        <v>593</v>
      </c>
      <c r="F264" s="225" t="s">
        <v>594</v>
      </c>
      <c r="G264" s="226" t="s">
        <v>337</v>
      </c>
      <c r="H264" s="227">
        <v>12.98</v>
      </c>
      <c r="I264" s="228"/>
      <c r="J264" s="229">
        <f>ROUND(I264*H264,2)</f>
        <v>0</v>
      </c>
      <c r="K264" s="225" t="s">
        <v>168</v>
      </c>
      <c r="L264" s="73"/>
      <c r="M264" s="230" t="s">
        <v>37</v>
      </c>
      <c r="N264" s="231" t="s">
        <v>51</v>
      </c>
      <c r="O264" s="48"/>
      <c r="P264" s="232">
        <f>O264*H264</f>
        <v>0</v>
      </c>
      <c r="Q264" s="232">
        <v>0</v>
      </c>
      <c r="R264" s="232">
        <f>Q264*H264</f>
        <v>0</v>
      </c>
      <c r="S264" s="232">
        <v>0</v>
      </c>
      <c r="T264" s="233">
        <f>S264*H264</f>
        <v>0</v>
      </c>
      <c r="AR264" s="24" t="s">
        <v>169</v>
      </c>
      <c r="AT264" s="24" t="s">
        <v>164</v>
      </c>
      <c r="AU264" s="24" t="s">
        <v>90</v>
      </c>
      <c r="AY264" s="24" t="s">
        <v>162</v>
      </c>
      <c r="BE264" s="234">
        <f>IF(N264="základní",J264,0)</f>
        <v>0</v>
      </c>
      <c r="BF264" s="234">
        <f>IF(N264="snížená",J264,0)</f>
        <v>0</v>
      </c>
      <c r="BG264" s="234">
        <f>IF(N264="zákl. přenesená",J264,0)</f>
        <v>0</v>
      </c>
      <c r="BH264" s="234">
        <f>IF(N264="sníž. přenesená",J264,0)</f>
        <v>0</v>
      </c>
      <c r="BI264" s="234">
        <f>IF(N264="nulová",J264,0)</f>
        <v>0</v>
      </c>
      <c r="BJ264" s="24" t="s">
        <v>88</v>
      </c>
      <c r="BK264" s="234">
        <f>ROUND(I264*H264,2)</f>
        <v>0</v>
      </c>
      <c r="BL264" s="24" t="s">
        <v>169</v>
      </c>
      <c r="BM264" s="24" t="s">
        <v>1041</v>
      </c>
    </row>
    <row r="265" s="1" customFormat="1">
      <c r="B265" s="47"/>
      <c r="C265" s="75"/>
      <c r="D265" s="235" t="s">
        <v>171</v>
      </c>
      <c r="E265" s="75"/>
      <c r="F265" s="236" t="s">
        <v>590</v>
      </c>
      <c r="G265" s="75"/>
      <c r="H265" s="75"/>
      <c r="I265" s="193"/>
      <c r="J265" s="75"/>
      <c r="K265" s="75"/>
      <c r="L265" s="73"/>
      <c r="M265" s="237"/>
      <c r="N265" s="48"/>
      <c r="O265" s="48"/>
      <c r="P265" s="48"/>
      <c r="Q265" s="48"/>
      <c r="R265" s="48"/>
      <c r="S265" s="48"/>
      <c r="T265" s="96"/>
      <c r="AT265" s="24" t="s">
        <v>171</v>
      </c>
      <c r="AU265" s="24" t="s">
        <v>90</v>
      </c>
    </row>
    <row r="266" s="11" customFormat="1">
      <c r="B266" s="238"/>
      <c r="C266" s="239"/>
      <c r="D266" s="235" t="s">
        <v>173</v>
      </c>
      <c r="E266" s="240" t="s">
        <v>37</v>
      </c>
      <c r="F266" s="241" t="s">
        <v>1042</v>
      </c>
      <c r="G266" s="239"/>
      <c r="H266" s="242">
        <v>12.98</v>
      </c>
      <c r="I266" s="243"/>
      <c r="J266" s="239"/>
      <c r="K266" s="239"/>
      <c r="L266" s="244"/>
      <c r="M266" s="245"/>
      <c r="N266" s="246"/>
      <c r="O266" s="246"/>
      <c r="P266" s="246"/>
      <c r="Q266" s="246"/>
      <c r="R266" s="246"/>
      <c r="S266" s="246"/>
      <c r="T266" s="247"/>
      <c r="AT266" s="248" t="s">
        <v>173</v>
      </c>
      <c r="AU266" s="248" t="s">
        <v>90</v>
      </c>
      <c r="AV266" s="11" t="s">
        <v>90</v>
      </c>
      <c r="AW266" s="11" t="s">
        <v>43</v>
      </c>
      <c r="AX266" s="11" t="s">
        <v>88</v>
      </c>
      <c r="AY266" s="248" t="s">
        <v>162</v>
      </c>
    </row>
    <row r="267" s="1" customFormat="1" ht="25.5" customHeight="1">
      <c r="B267" s="47"/>
      <c r="C267" s="223" t="s">
        <v>519</v>
      </c>
      <c r="D267" s="223" t="s">
        <v>164</v>
      </c>
      <c r="E267" s="224" t="s">
        <v>598</v>
      </c>
      <c r="F267" s="225" t="s">
        <v>599</v>
      </c>
      <c r="G267" s="226" t="s">
        <v>337</v>
      </c>
      <c r="H267" s="227">
        <v>17.109999999999999</v>
      </c>
      <c r="I267" s="228"/>
      <c r="J267" s="229">
        <f>ROUND(I267*H267,2)</f>
        <v>0</v>
      </c>
      <c r="K267" s="225" t="s">
        <v>168</v>
      </c>
      <c r="L267" s="73"/>
      <c r="M267" s="230" t="s">
        <v>37</v>
      </c>
      <c r="N267" s="231" t="s">
        <v>51</v>
      </c>
      <c r="O267" s="48"/>
      <c r="P267" s="232">
        <f>O267*H267</f>
        <v>0</v>
      </c>
      <c r="Q267" s="232">
        <v>0</v>
      </c>
      <c r="R267" s="232">
        <f>Q267*H267</f>
        <v>0</v>
      </c>
      <c r="S267" s="232">
        <v>0</v>
      </c>
      <c r="T267" s="233">
        <f>S267*H267</f>
        <v>0</v>
      </c>
      <c r="AR267" s="24" t="s">
        <v>169</v>
      </c>
      <c r="AT267" s="24" t="s">
        <v>164</v>
      </c>
      <c r="AU267" s="24" t="s">
        <v>90</v>
      </c>
      <c r="AY267" s="24" t="s">
        <v>162</v>
      </c>
      <c r="BE267" s="234">
        <f>IF(N267="základní",J267,0)</f>
        <v>0</v>
      </c>
      <c r="BF267" s="234">
        <f>IF(N267="snížená",J267,0)</f>
        <v>0</v>
      </c>
      <c r="BG267" s="234">
        <f>IF(N267="zákl. přenesená",J267,0)</f>
        <v>0</v>
      </c>
      <c r="BH267" s="234">
        <f>IF(N267="sníž. přenesená",J267,0)</f>
        <v>0</v>
      </c>
      <c r="BI267" s="234">
        <f>IF(N267="nulová",J267,0)</f>
        <v>0</v>
      </c>
      <c r="BJ267" s="24" t="s">
        <v>88</v>
      </c>
      <c r="BK267" s="234">
        <f>ROUND(I267*H267,2)</f>
        <v>0</v>
      </c>
      <c r="BL267" s="24" t="s">
        <v>169</v>
      </c>
      <c r="BM267" s="24" t="s">
        <v>1043</v>
      </c>
    </row>
    <row r="268" s="1" customFormat="1">
      <c r="B268" s="47"/>
      <c r="C268" s="75"/>
      <c r="D268" s="235" t="s">
        <v>171</v>
      </c>
      <c r="E268" s="75"/>
      <c r="F268" s="236" t="s">
        <v>590</v>
      </c>
      <c r="G268" s="75"/>
      <c r="H268" s="75"/>
      <c r="I268" s="193"/>
      <c r="J268" s="75"/>
      <c r="K268" s="75"/>
      <c r="L268" s="73"/>
      <c r="M268" s="237"/>
      <c r="N268" s="48"/>
      <c r="O268" s="48"/>
      <c r="P268" s="48"/>
      <c r="Q268" s="48"/>
      <c r="R268" s="48"/>
      <c r="S268" s="48"/>
      <c r="T268" s="96"/>
      <c r="AT268" s="24" t="s">
        <v>171</v>
      </c>
      <c r="AU268" s="24" t="s">
        <v>90</v>
      </c>
    </row>
    <row r="269" s="11" customFormat="1">
      <c r="B269" s="238"/>
      <c r="C269" s="239"/>
      <c r="D269" s="235" t="s">
        <v>173</v>
      </c>
      <c r="E269" s="240" t="s">
        <v>37</v>
      </c>
      <c r="F269" s="241" t="s">
        <v>1044</v>
      </c>
      <c r="G269" s="239"/>
      <c r="H269" s="242">
        <v>17.109999999999999</v>
      </c>
      <c r="I269" s="243"/>
      <c r="J269" s="239"/>
      <c r="K269" s="239"/>
      <c r="L269" s="244"/>
      <c r="M269" s="245"/>
      <c r="N269" s="246"/>
      <c r="O269" s="246"/>
      <c r="P269" s="246"/>
      <c r="Q269" s="246"/>
      <c r="R269" s="246"/>
      <c r="S269" s="246"/>
      <c r="T269" s="247"/>
      <c r="AT269" s="248" t="s">
        <v>173</v>
      </c>
      <c r="AU269" s="248" t="s">
        <v>90</v>
      </c>
      <c r="AV269" s="11" t="s">
        <v>90</v>
      </c>
      <c r="AW269" s="11" t="s">
        <v>43</v>
      </c>
      <c r="AX269" s="11" t="s">
        <v>88</v>
      </c>
      <c r="AY269" s="248" t="s">
        <v>162</v>
      </c>
    </row>
    <row r="270" s="10" customFormat="1" ht="29.88" customHeight="1">
      <c r="B270" s="207"/>
      <c r="C270" s="208"/>
      <c r="D270" s="209" t="s">
        <v>79</v>
      </c>
      <c r="E270" s="221" t="s">
        <v>602</v>
      </c>
      <c r="F270" s="221" t="s">
        <v>603</v>
      </c>
      <c r="G270" s="208"/>
      <c r="H270" s="208"/>
      <c r="I270" s="211"/>
      <c r="J270" s="222">
        <f>BK270</f>
        <v>0</v>
      </c>
      <c r="K270" s="208"/>
      <c r="L270" s="213"/>
      <c r="M270" s="214"/>
      <c r="N270" s="215"/>
      <c r="O270" s="215"/>
      <c r="P270" s="216">
        <f>SUM(P271:P272)</f>
        <v>0</v>
      </c>
      <c r="Q270" s="215"/>
      <c r="R270" s="216">
        <f>SUM(R271:R272)</f>
        <v>0</v>
      </c>
      <c r="S270" s="215"/>
      <c r="T270" s="217">
        <f>SUM(T271:T272)</f>
        <v>0</v>
      </c>
      <c r="AR270" s="218" t="s">
        <v>88</v>
      </c>
      <c r="AT270" s="219" t="s">
        <v>79</v>
      </c>
      <c r="AU270" s="219" t="s">
        <v>88</v>
      </c>
      <c r="AY270" s="218" t="s">
        <v>162</v>
      </c>
      <c r="BK270" s="220">
        <f>SUM(BK271:BK272)</f>
        <v>0</v>
      </c>
    </row>
    <row r="271" s="1" customFormat="1" ht="38.25" customHeight="1">
      <c r="B271" s="47"/>
      <c r="C271" s="223" t="s">
        <v>523</v>
      </c>
      <c r="D271" s="223" t="s">
        <v>164</v>
      </c>
      <c r="E271" s="224" t="s">
        <v>605</v>
      </c>
      <c r="F271" s="225" t="s">
        <v>606</v>
      </c>
      <c r="G271" s="226" t="s">
        <v>337</v>
      </c>
      <c r="H271" s="227">
        <v>68.040000000000006</v>
      </c>
      <c r="I271" s="228"/>
      <c r="J271" s="229">
        <f>ROUND(I271*H271,2)</f>
        <v>0</v>
      </c>
      <c r="K271" s="225" t="s">
        <v>168</v>
      </c>
      <c r="L271" s="73"/>
      <c r="M271" s="230" t="s">
        <v>37</v>
      </c>
      <c r="N271" s="231" t="s">
        <v>51</v>
      </c>
      <c r="O271" s="48"/>
      <c r="P271" s="232">
        <f>O271*H271</f>
        <v>0</v>
      </c>
      <c r="Q271" s="232">
        <v>0</v>
      </c>
      <c r="R271" s="232">
        <f>Q271*H271</f>
        <v>0</v>
      </c>
      <c r="S271" s="232">
        <v>0</v>
      </c>
      <c r="T271" s="233">
        <f>S271*H271</f>
        <v>0</v>
      </c>
      <c r="AR271" s="24" t="s">
        <v>169</v>
      </c>
      <c r="AT271" s="24" t="s">
        <v>164</v>
      </c>
      <c r="AU271" s="24" t="s">
        <v>90</v>
      </c>
      <c r="AY271" s="24" t="s">
        <v>162</v>
      </c>
      <c r="BE271" s="234">
        <f>IF(N271="základní",J271,0)</f>
        <v>0</v>
      </c>
      <c r="BF271" s="234">
        <f>IF(N271="snížená",J271,0)</f>
        <v>0</v>
      </c>
      <c r="BG271" s="234">
        <f>IF(N271="zákl. přenesená",J271,0)</f>
        <v>0</v>
      </c>
      <c r="BH271" s="234">
        <f>IF(N271="sníž. přenesená",J271,0)</f>
        <v>0</v>
      </c>
      <c r="BI271" s="234">
        <f>IF(N271="nulová",J271,0)</f>
        <v>0</v>
      </c>
      <c r="BJ271" s="24" t="s">
        <v>88</v>
      </c>
      <c r="BK271" s="234">
        <f>ROUND(I271*H271,2)</f>
        <v>0</v>
      </c>
      <c r="BL271" s="24" t="s">
        <v>169</v>
      </c>
      <c r="BM271" s="24" t="s">
        <v>1045</v>
      </c>
    </row>
    <row r="272" s="1" customFormat="1">
      <c r="B272" s="47"/>
      <c r="C272" s="75"/>
      <c r="D272" s="235" t="s">
        <v>171</v>
      </c>
      <c r="E272" s="75"/>
      <c r="F272" s="236" t="s">
        <v>608</v>
      </c>
      <c r="G272" s="75"/>
      <c r="H272" s="75"/>
      <c r="I272" s="193"/>
      <c r="J272" s="75"/>
      <c r="K272" s="75"/>
      <c r="L272" s="73"/>
      <c r="M272" s="291"/>
      <c r="N272" s="292"/>
      <c r="O272" s="292"/>
      <c r="P272" s="292"/>
      <c r="Q272" s="292"/>
      <c r="R272" s="292"/>
      <c r="S272" s="292"/>
      <c r="T272" s="293"/>
      <c r="AT272" s="24" t="s">
        <v>171</v>
      </c>
      <c r="AU272" s="24" t="s">
        <v>90</v>
      </c>
    </row>
    <row r="273" s="1" customFormat="1" ht="6.96" customHeight="1">
      <c r="B273" s="68"/>
      <c r="C273" s="69"/>
      <c r="D273" s="69"/>
      <c r="E273" s="69"/>
      <c r="F273" s="69"/>
      <c r="G273" s="69"/>
      <c r="H273" s="69"/>
      <c r="I273" s="168"/>
      <c r="J273" s="69"/>
      <c r="K273" s="69"/>
      <c r="L273" s="73"/>
    </row>
  </sheetData>
  <sheetProtection sheet="1" autoFilter="0" formatColumns="0" formatRows="0" objects="1" scenarios="1" spinCount="100000" saltValue="+hhBBkAkbyuVigmlMoE28NAo6K277rruIrDgcx5dfoqybY31B3hxyX6gewz01V3KawndpM5Ea18bgBQk0jDiNA==" hashValue="5bnop7TOsTCOvBHSHbHoI3Y5Y78+MQDYq7/H/SaJN4hHwI04yutDT0Qcijj+ewUoDLrlnuim+atCa3tSw7K2cw==" algorithmName="SHA-512" password="CC35"/>
  <autoFilter ref="C84:K272"/>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7"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8"/>
      <c r="C1" s="138"/>
      <c r="D1" s="139" t="s">
        <v>1</v>
      </c>
      <c r="E1" s="138"/>
      <c r="F1" s="140" t="s">
        <v>106</v>
      </c>
      <c r="G1" s="140" t="s">
        <v>107</v>
      </c>
      <c r="H1" s="140"/>
      <c r="I1" s="141"/>
      <c r="J1" s="140" t="s">
        <v>108</v>
      </c>
      <c r="K1" s="139" t="s">
        <v>109</v>
      </c>
      <c r="L1" s="140" t="s">
        <v>110</v>
      </c>
      <c r="M1" s="140"/>
      <c r="N1" s="140"/>
      <c r="O1" s="140"/>
      <c r="P1" s="140"/>
      <c r="Q1" s="140"/>
      <c r="R1" s="140"/>
      <c r="S1" s="140"/>
      <c r="T1" s="140"/>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102</v>
      </c>
      <c r="AZ2" s="142" t="s">
        <v>1046</v>
      </c>
      <c r="BA2" s="142" t="s">
        <v>1047</v>
      </c>
      <c r="BB2" s="142" t="s">
        <v>37</v>
      </c>
      <c r="BC2" s="142" t="s">
        <v>1048</v>
      </c>
      <c r="BD2" s="142" t="s">
        <v>90</v>
      </c>
    </row>
    <row r="3" ht="6.96" customHeight="1">
      <c r="B3" s="25"/>
      <c r="C3" s="26"/>
      <c r="D3" s="26"/>
      <c r="E3" s="26"/>
      <c r="F3" s="26"/>
      <c r="G3" s="26"/>
      <c r="H3" s="26"/>
      <c r="I3" s="143"/>
      <c r="J3" s="26"/>
      <c r="K3" s="27"/>
      <c r="AT3" s="24" t="s">
        <v>90</v>
      </c>
      <c r="AZ3" s="142" t="s">
        <v>1049</v>
      </c>
      <c r="BA3" s="142" t="s">
        <v>37</v>
      </c>
      <c r="BB3" s="142" t="s">
        <v>37</v>
      </c>
      <c r="BC3" s="142" t="s">
        <v>1050</v>
      </c>
      <c r="BD3" s="142" t="s">
        <v>90</v>
      </c>
    </row>
    <row r="4" ht="36.96" customHeight="1">
      <c r="B4" s="28"/>
      <c r="C4" s="29"/>
      <c r="D4" s="30" t="s">
        <v>116</v>
      </c>
      <c r="E4" s="29"/>
      <c r="F4" s="29"/>
      <c r="G4" s="29"/>
      <c r="H4" s="29"/>
      <c r="I4" s="144"/>
      <c r="J4" s="29"/>
      <c r="K4" s="31"/>
      <c r="M4" s="32" t="s">
        <v>12</v>
      </c>
      <c r="AT4" s="24" t="s">
        <v>6</v>
      </c>
    </row>
    <row r="5" ht="6.96" customHeight="1">
      <c r="B5" s="28"/>
      <c r="C5" s="29"/>
      <c r="D5" s="29"/>
      <c r="E5" s="29"/>
      <c r="F5" s="29"/>
      <c r="G5" s="29"/>
      <c r="H5" s="29"/>
      <c r="I5" s="144"/>
      <c r="J5" s="29"/>
      <c r="K5" s="31"/>
    </row>
    <row r="6">
      <c r="B6" s="28"/>
      <c r="C6" s="29"/>
      <c r="D6" s="40" t="s">
        <v>18</v>
      </c>
      <c r="E6" s="29"/>
      <c r="F6" s="29"/>
      <c r="G6" s="29"/>
      <c r="H6" s="29"/>
      <c r="I6" s="144"/>
      <c r="J6" s="29"/>
      <c r="K6" s="31"/>
    </row>
    <row r="7" ht="16.5" customHeight="1">
      <c r="B7" s="28"/>
      <c r="C7" s="29"/>
      <c r="D7" s="29"/>
      <c r="E7" s="145" t="str">
        <f>'Rekapitulace stavby'!K6</f>
        <v>Rekonstrukce kanalizační stoky AIa v ul. Písečná, Kolín</v>
      </c>
      <c r="F7" s="40"/>
      <c r="G7" s="40"/>
      <c r="H7" s="40"/>
      <c r="I7" s="144"/>
      <c r="J7" s="29"/>
      <c r="K7" s="31"/>
    </row>
    <row r="8" s="1" customFormat="1">
      <c r="B8" s="47"/>
      <c r="C8" s="48"/>
      <c r="D8" s="40" t="s">
        <v>129</v>
      </c>
      <c r="E8" s="48"/>
      <c r="F8" s="48"/>
      <c r="G8" s="48"/>
      <c r="H8" s="48"/>
      <c r="I8" s="146"/>
      <c r="J8" s="48"/>
      <c r="K8" s="52"/>
    </row>
    <row r="9" s="1" customFormat="1" ht="36.96" customHeight="1">
      <c r="B9" s="47"/>
      <c r="C9" s="48"/>
      <c r="D9" s="48"/>
      <c r="E9" s="147" t="s">
        <v>1051</v>
      </c>
      <c r="F9" s="48"/>
      <c r="G9" s="48"/>
      <c r="H9" s="48"/>
      <c r="I9" s="146"/>
      <c r="J9" s="48"/>
      <c r="K9" s="52"/>
    </row>
    <row r="10" s="1" customFormat="1">
      <c r="B10" s="47"/>
      <c r="C10" s="48"/>
      <c r="D10" s="48"/>
      <c r="E10" s="48"/>
      <c r="F10" s="48"/>
      <c r="G10" s="48"/>
      <c r="H10" s="48"/>
      <c r="I10" s="146"/>
      <c r="J10" s="48"/>
      <c r="K10" s="52"/>
    </row>
    <row r="11" s="1" customFormat="1" ht="14.4" customHeight="1">
      <c r="B11" s="47"/>
      <c r="C11" s="48"/>
      <c r="D11" s="40" t="s">
        <v>20</v>
      </c>
      <c r="E11" s="48"/>
      <c r="F11" s="35" t="s">
        <v>21</v>
      </c>
      <c r="G11" s="48"/>
      <c r="H11" s="48"/>
      <c r="I11" s="148" t="s">
        <v>22</v>
      </c>
      <c r="J11" s="35" t="s">
        <v>37</v>
      </c>
      <c r="K11" s="52"/>
    </row>
    <row r="12" s="1" customFormat="1" ht="14.4" customHeight="1">
      <c r="B12" s="47"/>
      <c r="C12" s="48"/>
      <c r="D12" s="40" t="s">
        <v>24</v>
      </c>
      <c r="E12" s="48"/>
      <c r="F12" s="35" t="s">
        <v>25</v>
      </c>
      <c r="G12" s="48"/>
      <c r="H12" s="48"/>
      <c r="I12" s="148" t="s">
        <v>26</v>
      </c>
      <c r="J12" s="149" t="str">
        <f>'Rekapitulace stavby'!AN8</f>
        <v>3. 1. 2018</v>
      </c>
      <c r="K12" s="52"/>
    </row>
    <row r="13" s="1" customFormat="1" ht="10.8" customHeight="1">
      <c r="B13" s="47"/>
      <c r="C13" s="48"/>
      <c r="D13" s="48"/>
      <c r="E13" s="48"/>
      <c r="F13" s="48"/>
      <c r="G13" s="48"/>
      <c r="H13" s="48"/>
      <c r="I13" s="146"/>
      <c r="J13" s="48"/>
      <c r="K13" s="52"/>
    </row>
    <row r="14" s="1" customFormat="1" ht="14.4" customHeight="1">
      <c r="B14" s="47"/>
      <c r="C14" s="48"/>
      <c r="D14" s="40" t="s">
        <v>32</v>
      </c>
      <c r="E14" s="48"/>
      <c r="F14" s="48"/>
      <c r="G14" s="48"/>
      <c r="H14" s="48"/>
      <c r="I14" s="148" t="s">
        <v>33</v>
      </c>
      <c r="J14" s="35" t="s">
        <v>34</v>
      </c>
      <c r="K14" s="52"/>
    </row>
    <row r="15" s="1" customFormat="1" ht="18" customHeight="1">
      <c r="B15" s="47"/>
      <c r="C15" s="48"/>
      <c r="D15" s="48"/>
      <c r="E15" s="35" t="s">
        <v>35</v>
      </c>
      <c r="F15" s="48"/>
      <c r="G15" s="48"/>
      <c r="H15" s="48"/>
      <c r="I15" s="148" t="s">
        <v>36</v>
      </c>
      <c r="J15" s="35" t="s">
        <v>37</v>
      </c>
      <c r="K15" s="52"/>
    </row>
    <row r="16" s="1" customFormat="1" ht="6.96" customHeight="1">
      <c r="B16" s="47"/>
      <c r="C16" s="48"/>
      <c r="D16" s="48"/>
      <c r="E16" s="48"/>
      <c r="F16" s="48"/>
      <c r="G16" s="48"/>
      <c r="H16" s="48"/>
      <c r="I16" s="146"/>
      <c r="J16" s="48"/>
      <c r="K16" s="52"/>
    </row>
    <row r="17" s="1" customFormat="1" ht="14.4" customHeight="1">
      <c r="B17" s="47"/>
      <c r="C17" s="48"/>
      <c r="D17" s="40" t="s">
        <v>38</v>
      </c>
      <c r="E17" s="48"/>
      <c r="F17" s="48"/>
      <c r="G17" s="48"/>
      <c r="H17" s="48"/>
      <c r="I17" s="148" t="s">
        <v>33</v>
      </c>
      <c r="J17" s="35" t="str">
        <f>IF('Rekapitulace stavby'!AN13="Vyplň údaj","",IF('Rekapitulace stavby'!AN13="","",'Rekapitulace stavby'!AN13))</f>
        <v/>
      </c>
      <c r="K17" s="52"/>
    </row>
    <row r="18" s="1" customFormat="1" ht="18" customHeight="1">
      <c r="B18" s="47"/>
      <c r="C18" s="48"/>
      <c r="D18" s="48"/>
      <c r="E18" s="35" t="str">
        <f>IF('Rekapitulace stavby'!E14="Vyplň údaj","",IF('Rekapitulace stavby'!E14="","",'Rekapitulace stavby'!E14))</f>
        <v/>
      </c>
      <c r="F18" s="48"/>
      <c r="G18" s="48"/>
      <c r="H18" s="48"/>
      <c r="I18" s="148" t="s">
        <v>36</v>
      </c>
      <c r="J18" s="35" t="str">
        <f>IF('Rekapitulace stavby'!AN14="Vyplň údaj","",IF('Rekapitulace stavby'!AN14="","",'Rekapitulace stavby'!AN14))</f>
        <v/>
      </c>
      <c r="K18" s="52"/>
    </row>
    <row r="19" s="1" customFormat="1" ht="6.96" customHeight="1">
      <c r="B19" s="47"/>
      <c r="C19" s="48"/>
      <c r="D19" s="48"/>
      <c r="E19" s="48"/>
      <c r="F19" s="48"/>
      <c r="G19" s="48"/>
      <c r="H19" s="48"/>
      <c r="I19" s="146"/>
      <c r="J19" s="48"/>
      <c r="K19" s="52"/>
    </row>
    <row r="20" s="1" customFormat="1" ht="14.4" customHeight="1">
      <c r="B20" s="47"/>
      <c r="C20" s="48"/>
      <c r="D20" s="40" t="s">
        <v>40</v>
      </c>
      <c r="E20" s="48"/>
      <c r="F20" s="48"/>
      <c r="G20" s="48"/>
      <c r="H20" s="48"/>
      <c r="I20" s="148" t="s">
        <v>33</v>
      </c>
      <c r="J20" s="35" t="s">
        <v>41</v>
      </c>
      <c r="K20" s="52"/>
    </row>
    <row r="21" s="1" customFormat="1" ht="18" customHeight="1">
      <c r="B21" s="47"/>
      <c r="C21" s="48"/>
      <c r="D21" s="48"/>
      <c r="E21" s="35" t="s">
        <v>42</v>
      </c>
      <c r="F21" s="48"/>
      <c r="G21" s="48"/>
      <c r="H21" s="48"/>
      <c r="I21" s="148" t="s">
        <v>36</v>
      </c>
      <c r="J21" s="35" t="s">
        <v>37</v>
      </c>
      <c r="K21" s="52"/>
    </row>
    <row r="22" s="1" customFormat="1" ht="6.96" customHeight="1">
      <c r="B22" s="47"/>
      <c r="C22" s="48"/>
      <c r="D22" s="48"/>
      <c r="E22" s="48"/>
      <c r="F22" s="48"/>
      <c r="G22" s="48"/>
      <c r="H22" s="48"/>
      <c r="I22" s="146"/>
      <c r="J22" s="48"/>
      <c r="K22" s="52"/>
    </row>
    <row r="23" s="1" customFormat="1" ht="14.4" customHeight="1">
      <c r="B23" s="47"/>
      <c r="C23" s="48"/>
      <c r="D23" s="40" t="s">
        <v>44</v>
      </c>
      <c r="E23" s="48"/>
      <c r="F23" s="48"/>
      <c r="G23" s="48"/>
      <c r="H23" s="48"/>
      <c r="I23" s="146"/>
      <c r="J23" s="48"/>
      <c r="K23" s="52"/>
    </row>
    <row r="24" s="6" customFormat="1" ht="16.5" customHeight="1">
      <c r="B24" s="150"/>
      <c r="C24" s="151"/>
      <c r="D24" s="151"/>
      <c r="E24" s="45" t="s">
        <v>37</v>
      </c>
      <c r="F24" s="45"/>
      <c r="G24" s="45"/>
      <c r="H24" s="45"/>
      <c r="I24" s="152"/>
      <c r="J24" s="151"/>
      <c r="K24" s="153"/>
    </row>
    <row r="25" s="1" customFormat="1" ht="6.96" customHeight="1">
      <c r="B25" s="47"/>
      <c r="C25" s="48"/>
      <c r="D25" s="48"/>
      <c r="E25" s="48"/>
      <c r="F25" s="48"/>
      <c r="G25" s="48"/>
      <c r="H25" s="48"/>
      <c r="I25" s="146"/>
      <c r="J25" s="48"/>
      <c r="K25" s="52"/>
    </row>
    <row r="26" s="1" customFormat="1" ht="6.96" customHeight="1">
      <c r="B26" s="47"/>
      <c r="C26" s="48"/>
      <c r="D26" s="107"/>
      <c r="E26" s="107"/>
      <c r="F26" s="107"/>
      <c r="G26" s="107"/>
      <c r="H26" s="107"/>
      <c r="I26" s="154"/>
      <c r="J26" s="107"/>
      <c r="K26" s="155"/>
    </row>
    <row r="27" s="1" customFormat="1" ht="25.44" customHeight="1">
      <c r="B27" s="47"/>
      <c r="C27" s="48"/>
      <c r="D27" s="156" t="s">
        <v>46</v>
      </c>
      <c r="E27" s="48"/>
      <c r="F27" s="48"/>
      <c r="G27" s="48"/>
      <c r="H27" s="48"/>
      <c r="I27" s="146"/>
      <c r="J27" s="157">
        <f>ROUND(J84,2)</f>
        <v>0</v>
      </c>
      <c r="K27" s="52"/>
    </row>
    <row r="28" s="1" customFormat="1" ht="6.96" customHeight="1">
      <c r="B28" s="47"/>
      <c r="C28" s="48"/>
      <c r="D28" s="107"/>
      <c r="E28" s="107"/>
      <c r="F28" s="107"/>
      <c r="G28" s="107"/>
      <c r="H28" s="107"/>
      <c r="I28" s="154"/>
      <c r="J28" s="107"/>
      <c r="K28" s="155"/>
    </row>
    <row r="29" s="1" customFormat="1" ht="14.4" customHeight="1">
      <c r="B29" s="47"/>
      <c r="C29" s="48"/>
      <c r="D29" s="48"/>
      <c r="E29" s="48"/>
      <c r="F29" s="53" t="s">
        <v>48</v>
      </c>
      <c r="G29" s="48"/>
      <c r="H29" s="48"/>
      <c r="I29" s="158" t="s">
        <v>47</v>
      </c>
      <c r="J29" s="53" t="s">
        <v>49</v>
      </c>
      <c r="K29" s="52"/>
    </row>
    <row r="30" s="1" customFormat="1" ht="14.4" customHeight="1">
      <c r="B30" s="47"/>
      <c r="C30" s="48"/>
      <c r="D30" s="56" t="s">
        <v>50</v>
      </c>
      <c r="E30" s="56" t="s">
        <v>51</v>
      </c>
      <c r="F30" s="159">
        <f>ROUND(SUM(BE84:BE353), 2)</f>
        <v>0</v>
      </c>
      <c r="G30" s="48"/>
      <c r="H30" s="48"/>
      <c r="I30" s="160">
        <v>0.20999999999999999</v>
      </c>
      <c r="J30" s="159">
        <f>ROUND(ROUND((SUM(BE84:BE353)), 2)*I30, 2)</f>
        <v>0</v>
      </c>
      <c r="K30" s="52"/>
    </row>
    <row r="31" s="1" customFormat="1" ht="14.4" customHeight="1">
      <c r="B31" s="47"/>
      <c r="C31" s="48"/>
      <c r="D31" s="48"/>
      <c r="E31" s="56" t="s">
        <v>52</v>
      </c>
      <c r="F31" s="159">
        <f>ROUND(SUM(BF84:BF353), 2)</f>
        <v>0</v>
      </c>
      <c r="G31" s="48"/>
      <c r="H31" s="48"/>
      <c r="I31" s="160">
        <v>0.14999999999999999</v>
      </c>
      <c r="J31" s="159">
        <f>ROUND(ROUND((SUM(BF84:BF353)), 2)*I31, 2)</f>
        <v>0</v>
      </c>
      <c r="K31" s="52"/>
    </row>
    <row r="32" hidden="1" s="1" customFormat="1" ht="14.4" customHeight="1">
      <c r="B32" s="47"/>
      <c r="C32" s="48"/>
      <c r="D32" s="48"/>
      <c r="E32" s="56" t="s">
        <v>53</v>
      </c>
      <c r="F32" s="159">
        <f>ROUND(SUM(BG84:BG353), 2)</f>
        <v>0</v>
      </c>
      <c r="G32" s="48"/>
      <c r="H32" s="48"/>
      <c r="I32" s="160">
        <v>0.20999999999999999</v>
      </c>
      <c r="J32" s="159">
        <v>0</v>
      </c>
      <c r="K32" s="52"/>
    </row>
    <row r="33" hidden="1" s="1" customFormat="1" ht="14.4" customHeight="1">
      <c r="B33" s="47"/>
      <c r="C33" s="48"/>
      <c r="D33" s="48"/>
      <c r="E33" s="56" t="s">
        <v>54</v>
      </c>
      <c r="F33" s="159">
        <f>ROUND(SUM(BH84:BH353), 2)</f>
        <v>0</v>
      </c>
      <c r="G33" s="48"/>
      <c r="H33" s="48"/>
      <c r="I33" s="160">
        <v>0.14999999999999999</v>
      </c>
      <c r="J33" s="159">
        <v>0</v>
      </c>
      <c r="K33" s="52"/>
    </row>
    <row r="34" hidden="1" s="1" customFormat="1" ht="14.4" customHeight="1">
      <c r="B34" s="47"/>
      <c r="C34" s="48"/>
      <c r="D34" s="48"/>
      <c r="E34" s="56" t="s">
        <v>55</v>
      </c>
      <c r="F34" s="159">
        <f>ROUND(SUM(BI84:BI353), 2)</f>
        <v>0</v>
      </c>
      <c r="G34" s="48"/>
      <c r="H34" s="48"/>
      <c r="I34" s="160">
        <v>0</v>
      </c>
      <c r="J34" s="159">
        <v>0</v>
      </c>
      <c r="K34" s="52"/>
    </row>
    <row r="35" s="1" customFormat="1" ht="6.96" customHeight="1">
      <c r="B35" s="47"/>
      <c r="C35" s="48"/>
      <c r="D35" s="48"/>
      <c r="E35" s="48"/>
      <c r="F35" s="48"/>
      <c r="G35" s="48"/>
      <c r="H35" s="48"/>
      <c r="I35" s="146"/>
      <c r="J35" s="48"/>
      <c r="K35" s="52"/>
    </row>
    <row r="36" s="1" customFormat="1" ht="25.44" customHeight="1">
      <c r="B36" s="47"/>
      <c r="C36" s="161"/>
      <c r="D36" s="162" t="s">
        <v>56</v>
      </c>
      <c r="E36" s="99"/>
      <c r="F36" s="99"/>
      <c r="G36" s="163" t="s">
        <v>57</v>
      </c>
      <c r="H36" s="164" t="s">
        <v>58</v>
      </c>
      <c r="I36" s="165"/>
      <c r="J36" s="166">
        <f>SUM(J27:J34)</f>
        <v>0</v>
      </c>
      <c r="K36" s="167"/>
    </row>
    <row r="37" s="1" customFormat="1" ht="14.4" customHeight="1">
      <c r="B37" s="68"/>
      <c r="C37" s="69"/>
      <c r="D37" s="69"/>
      <c r="E37" s="69"/>
      <c r="F37" s="69"/>
      <c r="G37" s="69"/>
      <c r="H37" s="69"/>
      <c r="I37" s="168"/>
      <c r="J37" s="69"/>
      <c r="K37" s="70"/>
    </row>
    <row r="41" s="1" customFormat="1" ht="6.96" customHeight="1">
      <c r="B41" s="169"/>
      <c r="C41" s="170"/>
      <c r="D41" s="170"/>
      <c r="E41" s="170"/>
      <c r="F41" s="170"/>
      <c r="G41" s="170"/>
      <c r="H41" s="170"/>
      <c r="I41" s="171"/>
      <c r="J41" s="170"/>
      <c r="K41" s="172"/>
    </row>
    <row r="42" s="1" customFormat="1" ht="36.96" customHeight="1">
      <c r="B42" s="47"/>
      <c r="C42" s="30" t="s">
        <v>131</v>
      </c>
      <c r="D42" s="48"/>
      <c r="E42" s="48"/>
      <c r="F42" s="48"/>
      <c r="G42" s="48"/>
      <c r="H42" s="48"/>
      <c r="I42" s="146"/>
      <c r="J42" s="48"/>
      <c r="K42" s="52"/>
    </row>
    <row r="43" s="1" customFormat="1" ht="6.96" customHeight="1">
      <c r="B43" s="47"/>
      <c r="C43" s="48"/>
      <c r="D43" s="48"/>
      <c r="E43" s="48"/>
      <c r="F43" s="48"/>
      <c r="G43" s="48"/>
      <c r="H43" s="48"/>
      <c r="I43" s="146"/>
      <c r="J43" s="48"/>
      <c r="K43" s="52"/>
    </row>
    <row r="44" s="1" customFormat="1" ht="14.4" customHeight="1">
      <c r="B44" s="47"/>
      <c r="C44" s="40" t="s">
        <v>18</v>
      </c>
      <c r="D44" s="48"/>
      <c r="E44" s="48"/>
      <c r="F44" s="48"/>
      <c r="G44" s="48"/>
      <c r="H44" s="48"/>
      <c r="I44" s="146"/>
      <c r="J44" s="48"/>
      <c r="K44" s="52"/>
    </row>
    <row r="45" s="1" customFormat="1" ht="16.5" customHeight="1">
      <c r="B45" s="47"/>
      <c r="C45" s="48"/>
      <c r="D45" s="48"/>
      <c r="E45" s="145" t="str">
        <f>E7</f>
        <v>Rekonstrukce kanalizační stoky AIa v ul. Písečná, Kolín</v>
      </c>
      <c r="F45" s="40"/>
      <c r="G45" s="40"/>
      <c r="H45" s="40"/>
      <c r="I45" s="146"/>
      <c r="J45" s="48"/>
      <c r="K45" s="52"/>
    </row>
    <row r="46" s="1" customFormat="1" ht="14.4" customHeight="1">
      <c r="B46" s="47"/>
      <c r="C46" s="40" t="s">
        <v>129</v>
      </c>
      <c r="D46" s="48"/>
      <c r="E46" s="48"/>
      <c r="F46" s="48"/>
      <c r="G46" s="48"/>
      <c r="H46" s="48"/>
      <c r="I46" s="146"/>
      <c r="J46" s="48"/>
      <c r="K46" s="52"/>
    </row>
    <row r="47" s="1" customFormat="1" ht="17.25" customHeight="1">
      <c r="B47" s="47"/>
      <c r="C47" s="48"/>
      <c r="D47" s="48"/>
      <c r="E47" s="147" t="str">
        <f>E9</f>
        <v>SO 05 - Komunikace</v>
      </c>
      <c r="F47" s="48"/>
      <c r="G47" s="48"/>
      <c r="H47" s="48"/>
      <c r="I47" s="146"/>
      <c r="J47" s="48"/>
      <c r="K47" s="52"/>
    </row>
    <row r="48" s="1" customFormat="1" ht="6.96" customHeight="1">
      <c r="B48" s="47"/>
      <c r="C48" s="48"/>
      <c r="D48" s="48"/>
      <c r="E48" s="48"/>
      <c r="F48" s="48"/>
      <c r="G48" s="48"/>
      <c r="H48" s="48"/>
      <c r="I48" s="146"/>
      <c r="J48" s="48"/>
      <c r="K48" s="52"/>
    </row>
    <row r="49" s="1" customFormat="1" ht="18" customHeight="1">
      <c r="B49" s="47"/>
      <c r="C49" s="40" t="s">
        <v>24</v>
      </c>
      <c r="D49" s="48"/>
      <c r="E49" s="48"/>
      <c r="F49" s="35" t="str">
        <f>F12</f>
        <v>Kolín</v>
      </c>
      <c r="G49" s="48"/>
      <c r="H49" s="48"/>
      <c r="I49" s="148" t="s">
        <v>26</v>
      </c>
      <c r="J49" s="149" t="str">
        <f>IF(J12="","",J12)</f>
        <v>3. 1. 2018</v>
      </c>
      <c r="K49" s="52"/>
    </row>
    <row r="50" s="1" customFormat="1" ht="6.96" customHeight="1">
      <c r="B50" s="47"/>
      <c r="C50" s="48"/>
      <c r="D50" s="48"/>
      <c r="E50" s="48"/>
      <c r="F50" s="48"/>
      <c r="G50" s="48"/>
      <c r="H50" s="48"/>
      <c r="I50" s="146"/>
      <c r="J50" s="48"/>
      <c r="K50" s="52"/>
    </row>
    <row r="51" s="1" customFormat="1">
      <c r="B51" s="47"/>
      <c r="C51" s="40" t="s">
        <v>32</v>
      </c>
      <c r="D51" s="48"/>
      <c r="E51" s="48"/>
      <c r="F51" s="35" t="str">
        <f>E15</f>
        <v>Město Kolín, Karlovo nám. 78, 280 02 Kolín</v>
      </c>
      <c r="G51" s="48"/>
      <c r="H51" s="48"/>
      <c r="I51" s="148" t="s">
        <v>40</v>
      </c>
      <c r="J51" s="45" t="str">
        <f>E21</f>
        <v>LK PROJEKT s.r.o., ul.28.října 933/11, Čelákovice</v>
      </c>
      <c r="K51" s="52"/>
    </row>
    <row r="52" s="1" customFormat="1" ht="14.4" customHeight="1">
      <c r="B52" s="47"/>
      <c r="C52" s="40" t="s">
        <v>38</v>
      </c>
      <c r="D52" s="48"/>
      <c r="E52" s="48"/>
      <c r="F52" s="35" t="str">
        <f>IF(E18="","",E18)</f>
        <v/>
      </c>
      <c r="G52" s="48"/>
      <c r="H52" s="48"/>
      <c r="I52" s="146"/>
      <c r="J52" s="173"/>
      <c r="K52" s="52"/>
    </row>
    <row r="53" s="1" customFormat="1" ht="10.32" customHeight="1">
      <c r="B53" s="47"/>
      <c r="C53" s="48"/>
      <c r="D53" s="48"/>
      <c r="E53" s="48"/>
      <c r="F53" s="48"/>
      <c r="G53" s="48"/>
      <c r="H53" s="48"/>
      <c r="I53" s="146"/>
      <c r="J53" s="48"/>
      <c r="K53" s="52"/>
    </row>
    <row r="54" s="1" customFormat="1" ht="29.28" customHeight="1">
      <c r="B54" s="47"/>
      <c r="C54" s="174" t="s">
        <v>132</v>
      </c>
      <c r="D54" s="161"/>
      <c r="E54" s="161"/>
      <c r="F54" s="161"/>
      <c r="G54" s="161"/>
      <c r="H54" s="161"/>
      <c r="I54" s="175"/>
      <c r="J54" s="176" t="s">
        <v>133</v>
      </c>
      <c r="K54" s="177"/>
    </row>
    <row r="55" s="1" customFormat="1" ht="10.32" customHeight="1">
      <c r="B55" s="47"/>
      <c r="C55" s="48"/>
      <c r="D55" s="48"/>
      <c r="E55" s="48"/>
      <c r="F55" s="48"/>
      <c r="G55" s="48"/>
      <c r="H55" s="48"/>
      <c r="I55" s="146"/>
      <c r="J55" s="48"/>
      <c r="K55" s="52"/>
    </row>
    <row r="56" s="1" customFormat="1" ht="29.28" customHeight="1">
      <c r="B56" s="47"/>
      <c r="C56" s="178" t="s">
        <v>134</v>
      </c>
      <c r="D56" s="48"/>
      <c r="E56" s="48"/>
      <c r="F56" s="48"/>
      <c r="G56" s="48"/>
      <c r="H56" s="48"/>
      <c r="I56" s="146"/>
      <c r="J56" s="157">
        <f>J84</f>
        <v>0</v>
      </c>
      <c r="K56" s="52"/>
      <c r="AU56" s="24" t="s">
        <v>135</v>
      </c>
    </row>
    <row r="57" s="7" customFormat="1" ht="24.96" customHeight="1">
      <c r="B57" s="179"/>
      <c r="C57" s="180"/>
      <c r="D57" s="181" t="s">
        <v>136</v>
      </c>
      <c r="E57" s="182"/>
      <c r="F57" s="182"/>
      <c r="G57" s="182"/>
      <c r="H57" s="182"/>
      <c r="I57" s="183"/>
      <c r="J57" s="184">
        <f>J85</f>
        <v>0</v>
      </c>
      <c r="K57" s="185"/>
    </row>
    <row r="58" s="8" customFormat="1" ht="19.92" customHeight="1">
      <c r="B58" s="186"/>
      <c r="C58" s="187"/>
      <c r="D58" s="188" t="s">
        <v>137</v>
      </c>
      <c r="E58" s="189"/>
      <c r="F58" s="189"/>
      <c r="G58" s="189"/>
      <c r="H58" s="189"/>
      <c r="I58" s="190"/>
      <c r="J58" s="191">
        <f>J86</f>
        <v>0</v>
      </c>
      <c r="K58" s="192"/>
    </row>
    <row r="59" s="8" customFormat="1" ht="19.92" customHeight="1">
      <c r="B59" s="186"/>
      <c r="C59" s="187"/>
      <c r="D59" s="188" t="s">
        <v>140</v>
      </c>
      <c r="E59" s="189"/>
      <c r="F59" s="189"/>
      <c r="G59" s="189"/>
      <c r="H59" s="189"/>
      <c r="I59" s="190"/>
      <c r="J59" s="191">
        <f>J152</f>
        <v>0</v>
      </c>
      <c r="K59" s="192"/>
    </row>
    <row r="60" s="8" customFormat="1" ht="19.92" customHeight="1">
      <c r="B60" s="186"/>
      <c r="C60" s="187"/>
      <c r="D60" s="188" t="s">
        <v>143</v>
      </c>
      <c r="E60" s="189"/>
      <c r="F60" s="189"/>
      <c r="G60" s="189"/>
      <c r="H60" s="189"/>
      <c r="I60" s="190"/>
      <c r="J60" s="191">
        <f>J258</f>
        <v>0</v>
      </c>
      <c r="K60" s="192"/>
    </row>
    <row r="61" s="8" customFormat="1" ht="19.92" customHeight="1">
      <c r="B61" s="186"/>
      <c r="C61" s="187"/>
      <c r="D61" s="188" t="s">
        <v>144</v>
      </c>
      <c r="E61" s="189"/>
      <c r="F61" s="189"/>
      <c r="G61" s="189"/>
      <c r="H61" s="189"/>
      <c r="I61" s="190"/>
      <c r="J61" s="191">
        <f>J322</f>
        <v>0</v>
      </c>
      <c r="K61" s="192"/>
    </row>
    <row r="62" s="8" customFormat="1" ht="19.92" customHeight="1">
      <c r="B62" s="186"/>
      <c r="C62" s="187"/>
      <c r="D62" s="188" t="s">
        <v>145</v>
      </c>
      <c r="E62" s="189"/>
      <c r="F62" s="189"/>
      <c r="G62" s="189"/>
      <c r="H62" s="189"/>
      <c r="I62" s="190"/>
      <c r="J62" s="191">
        <f>J338</f>
        <v>0</v>
      </c>
      <c r="K62" s="192"/>
    </row>
    <row r="63" s="7" customFormat="1" ht="24.96" customHeight="1">
      <c r="B63" s="179"/>
      <c r="C63" s="180"/>
      <c r="D63" s="181" t="s">
        <v>819</v>
      </c>
      <c r="E63" s="182"/>
      <c r="F63" s="182"/>
      <c r="G63" s="182"/>
      <c r="H63" s="182"/>
      <c r="I63" s="183"/>
      <c r="J63" s="184">
        <f>J343</f>
        <v>0</v>
      </c>
      <c r="K63" s="185"/>
    </row>
    <row r="64" s="8" customFormat="1" ht="19.92" customHeight="1">
      <c r="B64" s="186"/>
      <c r="C64" s="187"/>
      <c r="D64" s="188" t="s">
        <v>1052</v>
      </c>
      <c r="E64" s="189"/>
      <c r="F64" s="189"/>
      <c r="G64" s="189"/>
      <c r="H64" s="189"/>
      <c r="I64" s="190"/>
      <c r="J64" s="191">
        <f>J344</f>
        <v>0</v>
      </c>
      <c r="K64" s="192"/>
    </row>
    <row r="65" s="1" customFormat="1" ht="21.84" customHeight="1">
      <c r="B65" s="47"/>
      <c r="C65" s="48"/>
      <c r="D65" s="48"/>
      <c r="E65" s="48"/>
      <c r="F65" s="48"/>
      <c r="G65" s="48"/>
      <c r="H65" s="48"/>
      <c r="I65" s="146"/>
      <c r="J65" s="48"/>
      <c r="K65" s="52"/>
    </row>
    <row r="66" s="1" customFormat="1" ht="6.96" customHeight="1">
      <c r="B66" s="68"/>
      <c r="C66" s="69"/>
      <c r="D66" s="69"/>
      <c r="E66" s="69"/>
      <c r="F66" s="69"/>
      <c r="G66" s="69"/>
      <c r="H66" s="69"/>
      <c r="I66" s="168"/>
      <c r="J66" s="69"/>
      <c r="K66" s="70"/>
    </row>
    <row r="70" s="1" customFormat="1" ht="6.96" customHeight="1">
      <c r="B70" s="71"/>
      <c r="C70" s="72"/>
      <c r="D70" s="72"/>
      <c r="E70" s="72"/>
      <c r="F70" s="72"/>
      <c r="G70" s="72"/>
      <c r="H70" s="72"/>
      <c r="I70" s="171"/>
      <c r="J70" s="72"/>
      <c r="K70" s="72"/>
      <c r="L70" s="73"/>
    </row>
    <row r="71" s="1" customFormat="1" ht="36.96" customHeight="1">
      <c r="B71" s="47"/>
      <c r="C71" s="74" t="s">
        <v>146</v>
      </c>
      <c r="D71" s="75"/>
      <c r="E71" s="75"/>
      <c r="F71" s="75"/>
      <c r="G71" s="75"/>
      <c r="H71" s="75"/>
      <c r="I71" s="193"/>
      <c r="J71" s="75"/>
      <c r="K71" s="75"/>
      <c r="L71" s="73"/>
    </row>
    <row r="72" s="1" customFormat="1" ht="6.96" customHeight="1">
      <c r="B72" s="47"/>
      <c r="C72" s="75"/>
      <c r="D72" s="75"/>
      <c r="E72" s="75"/>
      <c r="F72" s="75"/>
      <c r="G72" s="75"/>
      <c r="H72" s="75"/>
      <c r="I72" s="193"/>
      <c r="J72" s="75"/>
      <c r="K72" s="75"/>
      <c r="L72" s="73"/>
    </row>
    <row r="73" s="1" customFormat="1" ht="14.4" customHeight="1">
      <c r="B73" s="47"/>
      <c r="C73" s="77" t="s">
        <v>18</v>
      </c>
      <c r="D73" s="75"/>
      <c r="E73" s="75"/>
      <c r="F73" s="75"/>
      <c r="G73" s="75"/>
      <c r="H73" s="75"/>
      <c r="I73" s="193"/>
      <c r="J73" s="75"/>
      <c r="K73" s="75"/>
      <c r="L73" s="73"/>
    </row>
    <row r="74" s="1" customFormat="1" ht="16.5" customHeight="1">
      <c r="B74" s="47"/>
      <c r="C74" s="75"/>
      <c r="D74" s="75"/>
      <c r="E74" s="194" t="str">
        <f>E7</f>
        <v>Rekonstrukce kanalizační stoky AIa v ul. Písečná, Kolín</v>
      </c>
      <c r="F74" s="77"/>
      <c r="G74" s="77"/>
      <c r="H74" s="77"/>
      <c r="I74" s="193"/>
      <c r="J74" s="75"/>
      <c r="K74" s="75"/>
      <c r="L74" s="73"/>
    </row>
    <row r="75" s="1" customFormat="1" ht="14.4" customHeight="1">
      <c r="B75" s="47"/>
      <c r="C75" s="77" t="s">
        <v>129</v>
      </c>
      <c r="D75" s="75"/>
      <c r="E75" s="75"/>
      <c r="F75" s="75"/>
      <c r="G75" s="75"/>
      <c r="H75" s="75"/>
      <c r="I75" s="193"/>
      <c r="J75" s="75"/>
      <c r="K75" s="75"/>
      <c r="L75" s="73"/>
    </row>
    <row r="76" s="1" customFormat="1" ht="17.25" customHeight="1">
      <c r="B76" s="47"/>
      <c r="C76" s="75"/>
      <c r="D76" s="75"/>
      <c r="E76" s="83" t="str">
        <f>E9</f>
        <v>SO 05 - Komunikace</v>
      </c>
      <c r="F76" s="75"/>
      <c r="G76" s="75"/>
      <c r="H76" s="75"/>
      <c r="I76" s="193"/>
      <c r="J76" s="75"/>
      <c r="K76" s="75"/>
      <c r="L76" s="73"/>
    </row>
    <row r="77" s="1" customFormat="1" ht="6.96" customHeight="1">
      <c r="B77" s="47"/>
      <c r="C77" s="75"/>
      <c r="D77" s="75"/>
      <c r="E77" s="75"/>
      <c r="F77" s="75"/>
      <c r="G77" s="75"/>
      <c r="H77" s="75"/>
      <c r="I77" s="193"/>
      <c r="J77" s="75"/>
      <c r="K77" s="75"/>
      <c r="L77" s="73"/>
    </row>
    <row r="78" s="1" customFormat="1" ht="18" customHeight="1">
      <c r="B78" s="47"/>
      <c r="C78" s="77" t="s">
        <v>24</v>
      </c>
      <c r="D78" s="75"/>
      <c r="E78" s="75"/>
      <c r="F78" s="195" t="str">
        <f>F12</f>
        <v>Kolín</v>
      </c>
      <c r="G78" s="75"/>
      <c r="H78" s="75"/>
      <c r="I78" s="196" t="s">
        <v>26</v>
      </c>
      <c r="J78" s="86" t="str">
        <f>IF(J12="","",J12)</f>
        <v>3. 1. 2018</v>
      </c>
      <c r="K78" s="75"/>
      <c r="L78" s="73"/>
    </row>
    <row r="79" s="1" customFormat="1" ht="6.96" customHeight="1">
      <c r="B79" s="47"/>
      <c r="C79" s="75"/>
      <c r="D79" s="75"/>
      <c r="E79" s="75"/>
      <c r="F79" s="75"/>
      <c r="G79" s="75"/>
      <c r="H79" s="75"/>
      <c r="I79" s="193"/>
      <c r="J79" s="75"/>
      <c r="K79" s="75"/>
      <c r="L79" s="73"/>
    </row>
    <row r="80" s="1" customFormat="1">
      <c r="B80" s="47"/>
      <c r="C80" s="77" t="s">
        <v>32</v>
      </c>
      <c r="D80" s="75"/>
      <c r="E80" s="75"/>
      <c r="F80" s="195" t="str">
        <f>E15</f>
        <v>Město Kolín, Karlovo nám. 78, 280 02 Kolín</v>
      </c>
      <c r="G80" s="75"/>
      <c r="H80" s="75"/>
      <c r="I80" s="196" t="s">
        <v>40</v>
      </c>
      <c r="J80" s="195" t="str">
        <f>E21</f>
        <v>LK PROJEKT s.r.o., ul.28.října 933/11, Čelákovice</v>
      </c>
      <c r="K80" s="75"/>
      <c r="L80" s="73"/>
    </row>
    <row r="81" s="1" customFormat="1" ht="14.4" customHeight="1">
      <c r="B81" s="47"/>
      <c r="C81" s="77" t="s">
        <v>38</v>
      </c>
      <c r="D81" s="75"/>
      <c r="E81" s="75"/>
      <c r="F81" s="195" t="str">
        <f>IF(E18="","",E18)</f>
        <v/>
      </c>
      <c r="G81" s="75"/>
      <c r="H81" s="75"/>
      <c r="I81" s="193"/>
      <c r="J81" s="75"/>
      <c r="K81" s="75"/>
      <c r="L81" s="73"/>
    </row>
    <row r="82" s="1" customFormat="1" ht="10.32" customHeight="1">
      <c r="B82" s="47"/>
      <c r="C82" s="75"/>
      <c r="D82" s="75"/>
      <c r="E82" s="75"/>
      <c r="F82" s="75"/>
      <c r="G82" s="75"/>
      <c r="H82" s="75"/>
      <c r="I82" s="193"/>
      <c r="J82" s="75"/>
      <c r="K82" s="75"/>
      <c r="L82" s="73"/>
    </row>
    <row r="83" s="9" customFormat="1" ht="29.28" customHeight="1">
      <c r="B83" s="197"/>
      <c r="C83" s="198" t="s">
        <v>147</v>
      </c>
      <c r="D83" s="199" t="s">
        <v>65</v>
      </c>
      <c r="E83" s="199" t="s">
        <v>61</v>
      </c>
      <c r="F83" s="199" t="s">
        <v>148</v>
      </c>
      <c r="G83" s="199" t="s">
        <v>149</v>
      </c>
      <c r="H83" s="199" t="s">
        <v>150</v>
      </c>
      <c r="I83" s="200" t="s">
        <v>151</v>
      </c>
      <c r="J83" s="199" t="s">
        <v>133</v>
      </c>
      <c r="K83" s="201" t="s">
        <v>152</v>
      </c>
      <c r="L83" s="202"/>
      <c r="M83" s="103" t="s">
        <v>153</v>
      </c>
      <c r="N83" s="104" t="s">
        <v>50</v>
      </c>
      <c r="O83" s="104" t="s">
        <v>154</v>
      </c>
      <c r="P83" s="104" t="s">
        <v>155</v>
      </c>
      <c r="Q83" s="104" t="s">
        <v>156</v>
      </c>
      <c r="R83" s="104" t="s">
        <v>157</v>
      </c>
      <c r="S83" s="104" t="s">
        <v>158</v>
      </c>
      <c r="T83" s="105" t="s">
        <v>159</v>
      </c>
    </row>
    <row r="84" s="1" customFormat="1" ht="29.28" customHeight="1">
      <c r="B84" s="47"/>
      <c r="C84" s="109" t="s">
        <v>134</v>
      </c>
      <c r="D84" s="75"/>
      <c r="E84" s="75"/>
      <c r="F84" s="75"/>
      <c r="G84" s="75"/>
      <c r="H84" s="75"/>
      <c r="I84" s="193"/>
      <c r="J84" s="203">
        <f>BK84</f>
        <v>0</v>
      </c>
      <c r="K84" s="75"/>
      <c r="L84" s="73"/>
      <c r="M84" s="106"/>
      <c r="N84" s="107"/>
      <c r="O84" s="107"/>
      <c r="P84" s="204">
        <f>P85+P343</f>
        <v>0</v>
      </c>
      <c r="Q84" s="107"/>
      <c r="R84" s="204">
        <f>R85+R343</f>
        <v>392.25670405</v>
      </c>
      <c r="S84" s="107"/>
      <c r="T84" s="205">
        <f>T85+T343</f>
        <v>748.25085400000012</v>
      </c>
      <c r="AT84" s="24" t="s">
        <v>79</v>
      </c>
      <c r="AU84" s="24" t="s">
        <v>135</v>
      </c>
      <c r="BK84" s="206">
        <f>BK85+BK343</f>
        <v>0</v>
      </c>
    </row>
    <row r="85" s="10" customFormat="1" ht="37.44" customHeight="1">
      <c r="B85" s="207"/>
      <c r="C85" s="208"/>
      <c r="D85" s="209" t="s">
        <v>79</v>
      </c>
      <c r="E85" s="210" t="s">
        <v>160</v>
      </c>
      <c r="F85" s="210" t="s">
        <v>161</v>
      </c>
      <c r="G85" s="208"/>
      <c r="H85" s="208"/>
      <c r="I85" s="211"/>
      <c r="J85" s="212">
        <f>BK85</f>
        <v>0</v>
      </c>
      <c r="K85" s="208"/>
      <c r="L85" s="213"/>
      <c r="M85" s="214"/>
      <c r="N85" s="215"/>
      <c r="O85" s="215"/>
      <c r="P85" s="216">
        <f>P86+P152+P258+P322+P338</f>
        <v>0</v>
      </c>
      <c r="Q85" s="215"/>
      <c r="R85" s="216">
        <f>R86+R152+R258+R322+R338</f>
        <v>392.03543635</v>
      </c>
      <c r="S85" s="215"/>
      <c r="T85" s="217">
        <f>T86+T152+T258+T322+T338</f>
        <v>748.25085400000012</v>
      </c>
      <c r="AR85" s="218" t="s">
        <v>88</v>
      </c>
      <c r="AT85" s="219" t="s">
        <v>79</v>
      </c>
      <c r="AU85" s="219" t="s">
        <v>80</v>
      </c>
      <c r="AY85" s="218" t="s">
        <v>162</v>
      </c>
      <c r="BK85" s="220">
        <f>BK86+BK152+BK258+BK322+BK338</f>
        <v>0</v>
      </c>
    </row>
    <row r="86" s="10" customFormat="1" ht="19.92" customHeight="1">
      <c r="B86" s="207"/>
      <c r="C86" s="208"/>
      <c r="D86" s="209" t="s">
        <v>79</v>
      </c>
      <c r="E86" s="221" t="s">
        <v>88</v>
      </c>
      <c r="F86" s="221" t="s">
        <v>163</v>
      </c>
      <c r="G86" s="208"/>
      <c r="H86" s="208"/>
      <c r="I86" s="211"/>
      <c r="J86" s="222">
        <f>BK86</f>
        <v>0</v>
      </c>
      <c r="K86" s="208"/>
      <c r="L86" s="213"/>
      <c r="M86" s="214"/>
      <c r="N86" s="215"/>
      <c r="O86" s="215"/>
      <c r="P86" s="216">
        <f>SUM(P87:P151)</f>
        <v>0</v>
      </c>
      <c r="Q86" s="215"/>
      <c r="R86" s="216">
        <f>SUM(R87:R151)</f>
        <v>0.18785424000000001</v>
      </c>
      <c r="S86" s="215"/>
      <c r="T86" s="217">
        <f>SUM(T87:T151)</f>
        <v>613.50380800000005</v>
      </c>
      <c r="AR86" s="218" t="s">
        <v>88</v>
      </c>
      <c r="AT86" s="219" t="s">
        <v>79</v>
      </c>
      <c r="AU86" s="219" t="s">
        <v>88</v>
      </c>
      <c r="AY86" s="218" t="s">
        <v>162</v>
      </c>
      <c r="BK86" s="220">
        <f>SUM(BK87:BK151)</f>
        <v>0</v>
      </c>
    </row>
    <row r="87" s="1" customFormat="1" ht="51" customHeight="1">
      <c r="B87" s="47"/>
      <c r="C87" s="223" t="s">
        <v>88</v>
      </c>
      <c r="D87" s="223" t="s">
        <v>164</v>
      </c>
      <c r="E87" s="224" t="s">
        <v>1053</v>
      </c>
      <c r="F87" s="225" t="s">
        <v>1054</v>
      </c>
      <c r="G87" s="226" t="s">
        <v>167</v>
      </c>
      <c r="H87" s="227">
        <v>550.70000000000005</v>
      </c>
      <c r="I87" s="228"/>
      <c r="J87" s="229">
        <f>ROUND(I87*H87,2)</f>
        <v>0</v>
      </c>
      <c r="K87" s="225" t="s">
        <v>168</v>
      </c>
      <c r="L87" s="73"/>
      <c r="M87" s="230" t="s">
        <v>37</v>
      </c>
      <c r="N87" s="231" t="s">
        <v>51</v>
      </c>
      <c r="O87" s="48"/>
      <c r="P87" s="232">
        <f>O87*H87</f>
        <v>0</v>
      </c>
      <c r="Q87" s="232">
        <v>0</v>
      </c>
      <c r="R87" s="232">
        <f>Q87*H87</f>
        <v>0</v>
      </c>
      <c r="S87" s="232">
        <v>0.17000000000000001</v>
      </c>
      <c r="T87" s="233">
        <f>S87*H87</f>
        <v>93.619000000000014</v>
      </c>
      <c r="AR87" s="24" t="s">
        <v>169</v>
      </c>
      <c r="AT87" s="24" t="s">
        <v>164</v>
      </c>
      <c r="AU87" s="24" t="s">
        <v>90</v>
      </c>
      <c r="AY87" s="24" t="s">
        <v>162</v>
      </c>
      <c r="BE87" s="234">
        <f>IF(N87="základní",J87,0)</f>
        <v>0</v>
      </c>
      <c r="BF87" s="234">
        <f>IF(N87="snížená",J87,0)</f>
        <v>0</v>
      </c>
      <c r="BG87" s="234">
        <f>IF(N87="zákl. přenesená",J87,0)</f>
        <v>0</v>
      </c>
      <c r="BH87" s="234">
        <f>IF(N87="sníž. přenesená",J87,0)</f>
        <v>0</v>
      </c>
      <c r="BI87" s="234">
        <f>IF(N87="nulová",J87,0)</f>
        <v>0</v>
      </c>
      <c r="BJ87" s="24" t="s">
        <v>88</v>
      </c>
      <c r="BK87" s="234">
        <f>ROUND(I87*H87,2)</f>
        <v>0</v>
      </c>
      <c r="BL87" s="24" t="s">
        <v>169</v>
      </c>
      <c r="BM87" s="24" t="s">
        <v>1055</v>
      </c>
    </row>
    <row r="88" s="1" customFormat="1">
      <c r="B88" s="47"/>
      <c r="C88" s="75"/>
      <c r="D88" s="235" t="s">
        <v>171</v>
      </c>
      <c r="E88" s="75"/>
      <c r="F88" s="236" t="s">
        <v>172</v>
      </c>
      <c r="G88" s="75"/>
      <c r="H88" s="75"/>
      <c r="I88" s="193"/>
      <c r="J88" s="75"/>
      <c r="K88" s="75"/>
      <c r="L88" s="73"/>
      <c r="M88" s="237"/>
      <c r="N88" s="48"/>
      <c r="O88" s="48"/>
      <c r="P88" s="48"/>
      <c r="Q88" s="48"/>
      <c r="R88" s="48"/>
      <c r="S88" s="48"/>
      <c r="T88" s="96"/>
      <c r="AT88" s="24" t="s">
        <v>171</v>
      </c>
      <c r="AU88" s="24" t="s">
        <v>90</v>
      </c>
    </row>
    <row r="89" s="11" customFormat="1">
      <c r="B89" s="238"/>
      <c r="C89" s="239"/>
      <c r="D89" s="235" t="s">
        <v>173</v>
      </c>
      <c r="E89" s="240" t="s">
        <v>37</v>
      </c>
      <c r="F89" s="241" t="s">
        <v>174</v>
      </c>
      <c r="G89" s="239"/>
      <c r="H89" s="242">
        <v>230.44999999999999</v>
      </c>
      <c r="I89" s="243"/>
      <c r="J89" s="239"/>
      <c r="K89" s="239"/>
      <c r="L89" s="244"/>
      <c r="M89" s="245"/>
      <c r="N89" s="246"/>
      <c r="O89" s="246"/>
      <c r="P89" s="246"/>
      <c r="Q89" s="246"/>
      <c r="R89" s="246"/>
      <c r="S89" s="246"/>
      <c r="T89" s="247"/>
      <c r="AT89" s="248" t="s">
        <v>173</v>
      </c>
      <c r="AU89" s="248" t="s">
        <v>90</v>
      </c>
      <c r="AV89" s="11" t="s">
        <v>90</v>
      </c>
      <c r="AW89" s="11" t="s">
        <v>43</v>
      </c>
      <c r="AX89" s="11" t="s">
        <v>80</v>
      </c>
      <c r="AY89" s="248" t="s">
        <v>162</v>
      </c>
    </row>
    <row r="90" s="11" customFormat="1">
      <c r="B90" s="238"/>
      <c r="C90" s="239"/>
      <c r="D90" s="235" t="s">
        <v>173</v>
      </c>
      <c r="E90" s="240" t="s">
        <v>37</v>
      </c>
      <c r="F90" s="241" t="s">
        <v>175</v>
      </c>
      <c r="G90" s="239"/>
      <c r="H90" s="242">
        <v>1.8</v>
      </c>
      <c r="I90" s="243"/>
      <c r="J90" s="239"/>
      <c r="K90" s="239"/>
      <c r="L90" s="244"/>
      <c r="M90" s="245"/>
      <c r="N90" s="246"/>
      <c r="O90" s="246"/>
      <c r="P90" s="246"/>
      <c r="Q90" s="246"/>
      <c r="R90" s="246"/>
      <c r="S90" s="246"/>
      <c r="T90" s="247"/>
      <c r="AT90" s="248" t="s">
        <v>173</v>
      </c>
      <c r="AU90" s="248" t="s">
        <v>90</v>
      </c>
      <c r="AV90" s="11" t="s">
        <v>90</v>
      </c>
      <c r="AW90" s="11" t="s">
        <v>43</v>
      </c>
      <c r="AX90" s="11" t="s">
        <v>80</v>
      </c>
      <c r="AY90" s="248" t="s">
        <v>162</v>
      </c>
    </row>
    <row r="91" s="11" customFormat="1">
      <c r="B91" s="238"/>
      <c r="C91" s="239"/>
      <c r="D91" s="235" t="s">
        <v>173</v>
      </c>
      <c r="E91" s="240" t="s">
        <v>37</v>
      </c>
      <c r="F91" s="241" t="s">
        <v>176</v>
      </c>
      <c r="G91" s="239"/>
      <c r="H91" s="242">
        <v>1.8</v>
      </c>
      <c r="I91" s="243"/>
      <c r="J91" s="239"/>
      <c r="K91" s="239"/>
      <c r="L91" s="244"/>
      <c r="M91" s="245"/>
      <c r="N91" s="246"/>
      <c r="O91" s="246"/>
      <c r="P91" s="246"/>
      <c r="Q91" s="246"/>
      <c r="R91" s="246"/>
      <c r="S91" s="246"/>
      <c r="T91" s="247"/>
      <c r="AT91" s="248" t="s">
        <v>173</v>
      </c>
      <c r="AU91" s="248" t="s">
        <v>90</v>
      </c>
      <c r="AV91" s="11" t="s">
        <v>90</v>
      </c>
      <c r="AW91" s="11" t="s">
        <v>43</v>
      </c>
      <c r="AX91" s="11" t="s">
        <v>80</v>
      </c>
      <c r="AY91" s="248" t="s">
        <v>162</v>
      </c>
    </row>
    <row r="92" s="11" customFormat="1">
      <c r="B92" s="238"/>
      <c r="C92" s="239"/>
      <c r="D92" s="235" t="s">
        <v>173</v>
      </c>
      <c r="E92" s="240" t="s">
        <v>37</v>
      </c>
      <c r="F92" s="241" t="s">
        <v>177</v>
      </c>
      <c r="G92" s="239"/>
      <c r="H92" s="242">
        <v>1.8</v>
      </c>
      <c r="I92" s="243"/>
      <c r="J92" s="239"/>
      <c r="K92" s="239"/>
      <c r="L92" s="244"/>
      <c r="M92" s="245"/>
      <c r="N92" s="246"/>
      <c r="O92" s="246"/>
      <c r="P92" s="246"/>
      <c r="Q92" s="246"/>
      <c r="R92" s="246"/>
      <c r="S92" s="246"/>
      <c r="T92" s="247"/>
      <c r="AT92" s="248" t="s">
        <v>173</v>
      </c>
      <c r="AU92" s="248" t="s">
        <v>90</v>
      </c>
      <c r="AV92" s="11" t="s">
        <v>90</v>
      </c>
      <c r="AW92" s="11" t="s">
        <v>43</v>
      </c>
      <c r="AX92" s="11" t="s">
        <v>80</v>
      </c>
      <c r="AY92" s="248" t="s">
        <v>162</v>
      </c>
    </row>
    <row r="93" s="11" customFormat="1">
      <c r="B93" s="238"/>
      <c r="C93" s="239"/>
      <c r="D93" s="235" t="s">
        <v>173</v>
      </c>
      <c r="E93" s="240" t="s">
        <v>37</v>
      </c>
      <c r="F93" s="241" t="s">
        <v>178</v>
      </c>
      <c r="G93" s="239"/>
      <c r="H93" s="242">
        <v>1.8</v>
      </c>
      <c r="I93" s="243"/>
      <c r="J93" s="239"/>
      <c r="K93" s="239"/>
      <c r="L93" s="244"/>
      <c r="M93" s="245"/>
      <c r="N93" s="246"/>
      <c r="O93" s="246"/>
      <c r="P93" s="246"/>
      <c r="Q93" s="246"/>
      <c r="R93" s="246"/>
      <c r="S93" s="246"/>
      <c r="T93" s="247"/>
      <c r="AT93" s="248" t="s">
        <v>173</v>
      </c>
      <c r="AU93" s="248" t="s">
        <v>90</v>
      </c>
      <c r="AV93" s="11" t="s">
        <v>90</v>
      </c>
      <c r="AW93" s="11" t="s">
        <v>43</v>
      </c>
      <c r="AX93" s="11" t="s">
        <v>80</v>
      </c>
      <c r="AY93" s="248" t="s">
        <v>162</v>
      </c>
    </row>
    <row r="94" s="11" customFormat="1">
      <c r="B94" s="238"/>
      <c r="C94" s="239"/>
      <c r="D94" s="235" t="s">
        <v>173</v>
      </c>
      <c r="E94" s="240" t="s">
        <v>37</v>
      </c>
      <c r="F94" s="241" t="s">
        <v>179</v>
      </c>
      <c r="G94" s="239"/>
      <c r="H94" s="242">
        <v>2.8999999999999999</v>
      </c>
      <c r="I94" s="243"/>
      <c r="J94" s="239"/>
      <c r="K94" s="239"/>
      <c r="L94" s="244"/>
      <c r="M94" s="245"/>
      <c r="N94" s="246"/>
      <c r="O94" s="246"/>
      <c r="P94" s="246"/>
      <c r="Q94" s="246"/>
      <c r="R94" s="246"/>
      <c r="S94" s="246"/>
      <c r="T94" s="247"/>
      <c r="AT94" s="248" t="s">
        <v>173</v>
      </c>
      <c r="AU94" s="248" t="s">
        <v>90</v>
      </c>
      <c r="AV94" s="11" t="s">
        <v>90</v>
      </c>
      <c r="AW94" s="11" t="s">
        <v>43</v>
      </c>
      <c r="AX94" s="11" t="s">
        <v>80</v>
      </c>
      <c r="AY94" s="248" t="s">
        <v>162</v>
      </c>
    </row>
    <row r="95" s="13" customFormat="1">
      <c r="B95" s="260"/>
      <c r="C95" s="261"/>
      <c r="D95" s="235" t="s">
        <v>173</v>
      </c>
      <c r="E95" s="262" t="s">
        <v>37</v>
      </c>
      <c r="F95" s="263" t="s">
        <v>1056</v>
      </c>
      <c r="G95" s="261"/>
      <c r="H95" s="262" t="s">
        <v>37</v>
      </c>
      <c r="I95" s="264"/>
      <c r="J95" s="261"/>
      <c r="K95" s="261"/>
      <c r="L95" s="265"/>
      <c r="M95" s="266"/>
      <c r="N95" s="267"/>
      <c r="O95" s="267"/>
      <c r="P95" s="267"/>
      <c r="Q95" s="267"/>
      <c r="R95" s="267"/>
      <c r="S95" s="267"/>
      <c r="T95" s="268"/>
      <c r="AT95" s="269" t="s">
        <v>173</v>
      </c>
      <c r="AU95" s="269" t="s">
        <v>90</v>
      </c>
      <c r="AV95" s="13" t="s">
        <v>88</v>
      </c>
      <c r="AW95" s="13" t="s">
        <v>43</v>
      </c>
      <c r="AX95" s="13" t="s">
        <v>80</v>
      </c>
      <c r="AY95" s="269" t="s">
        <v>162</v>
      </c>
    </row>
    <row r="96" s="11" customFormat="1">
      <c r="B96" s="238"/>
      <c r="C96" s="239"/>
      <c r="D96" s="235" t="s">
        <v>173</v>
      </c>
      <c r="E96" s="240" t="s">
        <v>37</v>
      </c>
      <c r="F96" s="241" t="s">
        <v>639</v>
      </c>
      <c r="G96" s="239"/>
      <c r="H96" s="242">
        <v>79.650000000000006</v>
      </c>
      <c r="I96" s="243"/>
      <c r="J96" s="239"/>
      <c r="K96" s="239"/>
      <c r="L96" s="244"/>
      <c r="M96" s="245"/>
      <c r="N96" s="246"/>
      <c r="O96" s="246"/>
      <c r="P96" s="246"/>
      <c r="Q96" s="246"/>
      <c r="R96" s="246"/>
      <c r="S96" s="246"/>
      <c r="T96" s="247"/>
      <c r="AT96" s="248" t="s">
        <v>173</v>
      </c>
      <c r="AU96" s="248" t="s">
        <v>90</v>
      </c>
      <c r="AV96" s="11" t="s">
        <v>90</v>
      </c>
      <c r="AW96" s="11" t="s">
        <v>43</v>
      </c>
      <c r="AX96" s="11" t="s">
        <v>80</v>
      </c>
      <c r="AY96" s="248" t="s">
        <v>162</v>
      </c>
    </row>
    <row r="97" s="11" customFormat="1">
      <c r="B97" s="238"/>
      <c r="C97" s="239"/>
      <c r="D97" s="235" t="s">
        <v>173</v>
      </c>
      <c r="E97" s="240" t="s">
        <v>37</v>
      </c>
      <c r="F97" s="241" t="s">
        <v>633</v>
      </c>
      <c r="G97" s="239"/>
      <c r="H97" s="242">
        <v>70</v>
      </c>
      <c r="I97" s="243"/>
      <c r="J97" s="239"/>
      <c r="K97" s="239"/>
      <c r="L97" s="244"/>
      <c r="M97" s="245"/>
      <c r="N97" s="246"/>
      <c r="O97" s="246"/>
      <c r="P97" s="246"/>
      <c r="Q97" s="246"/>
      <c r="R97" s="246"/>
      <c r="S97" s="246"/>
      <c r="T97" s="247"/>
      <c r="AT97" s="248" t="s">
        <v>173</v>
      </c>
      <c r="AU97" s="248" t="s">
        <v>90</v>
      </c>
      <c r="AV97" s="11" t="s">
        <v>90</v>
      </c>
      <c r="AW97" s="11" t="s">
        <v>43</v>
      </c>
      <c r="AX97" s="11" t="s">
        <v>80</v>
      </c>
      <c r="AY97" s="248" t="s">
        <v>162</v>
      </c>
    </row>
    <row r="98" s="11" customFormat="1">
      <c r="B98" s="238"/>
      <c r="C98" s="239"/>
      <c r="D98" s="235" t="s">
        <v>173</v>
      </c>
      <c r="E98" s="240" t="s">
        <v>37</v>
      </c>
      <c r="F98" s="241" t="s">
        <v>634</v>
      </c>
      <c r="G98" s="239"/>
      <c r="H98" s="242">
        <v>14</v>
      </c>
      <c r="I98" s="243"/>
      <c r="J98" s="239"/>
      <c r="K98" s="239"/>
      <c r="L98" s="244"/>
      <c r="M98" s="245"/>
      <c r="N98" s="246"/>
      <c r="O98" s="246"/>
      <c r="P98" s="246"/>
      <c r="Q98" s="246"/>
      <c r="R98" s="246"/>
      <c r="S98" s="246"/>
      <c r="T98" s="247"/>
      <c r="AT98" s="248" t="s">
        <v>173</v>
      </c>
      <c r="AU98" s="248" t="s">
        <v>90</v>
      </c>
      <c r="AV98" s="11" t="s">
        <v>90</v>
      </c>
      <c r="AW98" s="11" t="s">
        <v>43</v>
      </c>
      <c r="AX98" s="11" t="s">
        <v>80</v>
      </c>
      <c r="AY98" s="248" t="s">
        <v>162</v>
      </c>
    </row>
    <row r="99" s="11" customFormat="1">
      <c r="B99" s="238"/>
      <c r="C99" s="239"/>
      <c r="D99" s="235" t="s">
        <v>173</v>
      </c>
      <c r="E99" s="240" t="s">
        <v>37</v>
      </c>
      <c r="F99" s="241" t="s">
        <v>628</v>
      </c>
      <c r="G99" s="239"/>
      <c r="H99" s="242">
        <v>1.5</v>
      </c>
      <c r="I99" s="243"/>
      <c r="J99" s="239"/>
      <c r="K99" s="239"/>
      <c r="L99" s="244"/>
      <c r="M99" s="245"/>
      <c r="N99" s="246"/>
      <c r="O99" s="246"/>
      <c r="P99" s="246"/>
      <c r="Q99" s="246"/>
      <c r="R99" s="246"/>
      <c r="S99" s="246"/>
      <c r="T99" s="247"/>
      <c r="AT99" s="248" t="s">
        <v>173</v>
      </c>
      <c r="AU99" s="248" t="s">
        <v>90</v>
      </c>
      <c r="AV99" s="11" t="s">
        <v>90</v>
      </c>
      <c r="AW99" s="11" t="s">
        <v>43</v>
      </c>
      <c r="AX99" s="11" t="s">
        <v>80</v>
      </c>
      <c r="AY99" s="248" t="s">
        <v>162</v>
      </c>
    </row>
    <row r="100" s="11" customFormat="1">
      <c r="B100" s="238"/>
      <c r="C100" s="239"/>
      <c r="D100" s="235" t="s">
        <v>173</v>
      </c>
      <c r="E100" s="240" t="s">
        <v>37</v>
      </c>
      <c r="F100" s="241" t="s">
        <v>632</v>
      </c>
      <c r="G100" s="239"/>
      <c r="H100" s="242">
        <v>3</v>
      </c>
      <c r="I100" s="243"/>
      <c r="J100" s="239"/>
      <c r="K100" s="239"/>
      <c r="L100" s="244"/>
      <c r="M100" s="245"/>
      <c r="N100" s="246"/>
      <c r="O100" s="246"/>
      <c r="P100" s="246"/>
      <c r="Q100" s="246"/>
      <c r="R100" s="246"/>
      <c r="S100" s="246"/>
      <c r="T100" s="247"/>
      <c r="AT100" s="248" t="s">
        <v>173</v>
      </c>
      <c r="AU100" s="248" t="s">
        <v>90</v>
      </c>
      <c r="AV100" s="11" t="s">
        <v>90</v>
      </c>
      <c r="AW100" s="11" t="s">
        <v>43</v>
      </c>
      <c r="AX100" s="11" t="s">
        <v>80</v>
      </c>
      <c r="AY100" s="248" t="s">
        <v>162</v>
      </c>
    </row>
    <row r="101" s="13" customFormat="1">
      <c r="B101" s="260"/>
      <c r="C101" s="261"/>
      <c r="D101" s="235" t="s">
        <v>173</v>
      </c>
      <c r="E101" s="262" t="s">
        <v>37</v>
      </c>
      <c r="F101" s="263" t="s">
        <v>1057</v>
      </c>
      <c r="G101" s="261"/>
      <c r="H101" s="262" t="s">
        <v>37</v>
      </c>
      <c r="I101" s="264"/>
      <c r="J101" s="261"/>
      <c r="K101" s="261"/>
      <c r="L101" s="265"/>
      <c r="M101" s="266"/>
      <c r="N101" s="267"/>
      <c r="O101" s="267"/>
      <c r="P101" s="267"/>
      <c r="Q101" s="267"/>
      <c r="R101" s="267"/>
      <c r="S101" s="267"/>
      <c r="T101" s="268"/>
      <c r="AT101" s="269" t="s">
        <v>173</v>
      </c>
      <c r="AU101" s="269" t="s">
        <v>90</v>
      </c>
      <c r="AV101" s="13" t="s">
        <v>88</v>
      </c>
      <c r="AW101" s="13" t="s">
        <v>43</v>
      </c>
      <c r="AX101" s="13" t="s">
        <v>80</v>
      </c>
      <c r="AY101" s="269" t="s">
        <v>162</v>
      </c>
    </row>
    <row r="102" s="11" customFormat="1">
      <c r="B102" s="238"/>
      <c r="C102" s="239"/>
      <c r="D102" s="235" t="s">
        <v>173</v>
      </c>
      <c r="E102" s="240" t="s">
        <v>37</v>
      </c>
      <c r="F102" s="241" t="s">
        <v>822</v>
      </c>
      <c r="G102" s="239"/>
      <c r="H102" s="242">
        <v>112.5</v>
      </c>
      <c r="I102" s="243"/>
      <c r="J102" s="239"/>
      <c r="K102" s="239"/>
      <c r="L102" s="244"/>
      <c r="M102" s="245"/>
      <c r="N102" s="246"/>
      <c r="O102" s="246"/>
      <c r="P102" s="246"/>
      <c r="Q102" s="246"/>
      <c r="R102" s="246"/>
      <c r="S102" s="246"/>
      <c r="T102" s="247"/>
      <c r="AT102" s="248" t="s">
        <v>173</v>
      </c>
      <c r="AU102" s="248" t="s">
        <v>90</v>
      </c>
      <c r="AV102" s="11" t="s">
        <v>90</v>
      </c>
      <c r="AW102" s="11" t="s">
        <v>43</v>
      </c>
      <c r="AX102" s="11" t="s">
        <v>80</v>
      </c>
      <c r="AY102" s="248" t="s">
        <v>162</v>
      </c>
    </row>
    <row r="103" s="13" customFormat="1">
      <c r="B103" s="260"/>
      <c r="C103" s="261"/>
      <c r="D103" s="235" t="s">
        <v>173</v>
      </c>
      <c r="E103" s="262" t="s">
        <v>37</v>
      </c>
      <c r="F103" s="263" t="s">
        <v>1058</v>
      </c>
      <c r="G103" s="261"/>
      <c r="H103" s="262" t="s">
        <v>37</v>
      </c>
      <c r="I103" s="264"/>
      <c r="J103" s="261"/>
      <c r="K103" s="261"/>
      <c r="L103" s="265"/>
      <c r="M103" s="266"/>
      <c r="N103" s="267"/>
      <c r="O103" s="267"/>
      <c r="P103" s="267"/>
      <c r="Q103" s="267"/>
      <c r="R103" s="267"/>
      <c r="S103" s="267"/>
      <c r="T103" s="268"/>
      <c r="AT103" s="269" t="s">
        <v>173</v>
      </c>
      <c r="AU103" s="269" t="s">
        <v>90</v>
      </c>
      <c r="AV103" s="13" t="s">
        <v>88</v>
      </c>
      <c r="AW103" s="13" t="s">
        <v>43</v>
      </c>
      <c r="AX103" s="13" t="s">
        <v>80</v>
      </c>
      <c r="AY103" s="269" t="s">
        <v>162</v>
      </c>
    </row>
    <row r="104" s="11" customFormat="1">
      <c r="B104" s="238"/>
      <c r="C104" s="239"/>
      <c r="D104" s="235" t="s">
        <v>173</v>
      </c>
      <c r="E104" s="240" t="s">
        <v>37</v>
      </c>
      <c r="F104" s="241" t="s">
        <v>930</v>
      </c>
      <c r="G104" s="239"/>
      <c r="H104" s="242">
        <v>29.5</v>
      </c>
      <c r="I104" s="243"/>
      <c r="J104" s="239"/>
      <c r="K104" s="239"/>
      <c r="L104" s="244"/>
      <c r="M104" s="245"/>
      <c r="N104" s="246"/>
      <c r="O104" s="246"/>
      <c r="P104" s="246"/>
      <c r="Q104" s="246"/>
      <c r="R104" s="246"/>
      <c r="S104" s="246"/>
      <c r="T104" s="247"/>
      <c r="AT104" s="248" t="s">
        <v>173</v>
      </c>
      <c r="AU104" s="248" t="s">
        <v>90</v>
      </c>
      <c r="AV104" s="11" t="s">
        <v>90</v>
      </c>
      <c r="AW104" s="11" t="s">
        <v>43</v>
      </c>
      <c r="AX104" s="11" t="s">
        <v>80</v>
      </c>
      <c r="AY104" s="248" t="s">
        <v>162</v>
      </c>
    </row>
    <row r="105" s="12" customFormat="1">
      <c r="B105" s="249"/>
      <c r="C105" s="250"/>
      <c r="D105" s="235" t="s">
        <v>173</v>
      </c>
      <c r="E105" s="251" t="s">
        <v>1059</v>
      </c>
      <c r="F105" s="252" t="s">
        <v>180</v>
      </c>
      <c r="G105" s="250"/>
      <c r="H105" s="253">
        <v>550.70000000000005</v>
      </c>
      <c r="I105" s="254"/>
      <c r="J105" s="250"/>
      <c r="K105" s="250"/>
      <c r="L105" s="255"/>
      <c r="M105" s="256"/>
      <c r="N105" s="257"/>
      <c r="O105" s="257"/>
      <c r="P105" s="257"/>
      <c r="Q105" s="257"/>
      <c r="R105" s="257"/>
      <c r="S105" s="257"/>
      <c r="T105" s="258"/>
      <c r="AT105" s="259" t="s">
        <v>173</v>
      </c>
      <c r="AU105" s="259" t="s">
        <v>90</v>
      </c>
      <c r="AV105" s="12" t="s">
        <v>169</v>
      </c>
      <c r="AW105" s="12" t="s">
        <v>43</v>
      </c>
      <c r="AX105" s="12" t="s">
        <v>88</v>
      </c>
      <c r="AY105" s="259" t="s">
        <v>162</v>
      </c>
    </row>
    <row r="106" s="1" customFormat="1" ht="38.25" customHeight="1">
      <c r="B106" s="47"/>
      <c r="C106" s="223" t="s">
        <v>90</v>
      </c>
      <c r="D106" s="223" t="s">
        <v>164</v>
      </c>
      <c r="E106" s="224" t="s">
        <v>1060</v>
      </c>
      <c r="F106" s="225" t="s">
        <v>1061</v>
      </c>
      <c r="G106" s="226" t="s">
        <v>167</v>
      </c>
      <c r="H106" s="227">
        <v>191.19</v>
      </c>
      <c r="I106" s="228"/>
      <c r="J106" s="229">
        <f>ROUND(I106*H106,2)</f>
        <v>0</v>
      </c>
      <c r="K106" s="225" t="s">
        <v>168</v>
      </c>
      <c r="L106" s="73"/>
      <c r="M106" s="230" t="s">
        <v>37</v>
      </c>
      <c r="N106" s="231" t="s">
        <v>51</v>
      </c>
      <c r="O106" s="48"/>
      <c r="P106" s="232">
        <f>O106*H106</f>
        <v>0</v>
      </c>
      <c r="Q106" s="232">
        <v>6.9999999999999994E-05</v>
      </c>
      <c r="R106" s="232">
        <f>Q106*H106</f>
        <v>0.013383299999999999</v>
      </c>
      <c r="S106" s="232">
        <v>0.128</v>
      </c>
      <c r="T106" s="233">
        <f>S106*H106</f>
        <v>24.47232</v>
      </c>
      <c r="AR106" s="24" t="s">
        <v>169</v>
      </c>
      <c r="AT106" s="24" t="s">
        <v>164</v>
      </c>
      <c r="AU106" s="24" t="s">
        <v>90</v>
      </c>
      <c r="AY106" s="24" t="s">
        <v>162</v>
      </c>
      <c r="BE106" s="234">
        <f>IF(N106="základní",J106,0)</f>
        <v>0</v>
      </c>
      <c r="BF106" s="234">
        <f>IF(N106="snížená",J106,0)</f>
        <v>0</v>
      </c>
      <c r="BG106" s="234">
        <f>IF(N106="zákl. přenesená",J106,0)</f>
        <v>0</v>
      </c>
      <c r="BH106" s="234">
        <f>IF(N106="sníž. přenesená",J106,0)</f>
        <v>0</v>
      </c>
      <c r="BI106" s="234">
        <f>IF(N106="nulová",J106,0)</f>
        <v>0</v>
      </c>
      <c r="BJ106" s="24" t="s">
        <v>88</v>
      </c>
      <c r="BK106" s="234">
        <f>ROUND(I106*H106,2)</f>
        <v>0</v>
      </c>
      <c r="BL106" s="24" t="s">
        <v>169</v>
      </c>
      <c r="BM106" s="24" t="s">
        <v>1062</v>
      </c>
    </row>
    <row r="107" s="1" customFormat="1">
      <c r="B107" s="47"/>
      <c r="C107" s="75"/>
      <c r="D107" s="235" t="s">
        <v>171</v>
      </c>
      <c r="E107" s="75"/>
      <c r="F107" s="236" t="s">
        <v>1063</v>
      </c>
      <c r="G107" s="75"/>
      <c r="H107" s="75"/>
      <c r="I107" s="193"/>
      <c r="J107" s="75"/>
      <c r="K107" s="75"/>
      <c r="L107" s="73"/>
      <c r="M107" s="237"/>
      <c r="N107" s="48"/>
      <c r="O107" s="48"/>
      <c r="P107" s="48"/>
      <c r="Q107" s="48"/>
      <c r="R107" s="48"/>
      <c r="S107" s="48"/>
      <c r="T107" s="96"/>
      <c r="AT107" s="24" t="s">
        <v>171</v>
      </c>
      <c r="AU107" s="24" t="s">
        <v>90</v>
      </c>
    </row>
    <row r="108" s="11" customFormat="1">
      <c r="B108" s="238"/>
      <c r="C108" s="239"/>
      <c r="D108" s="235" t="s">
        <v>173</v>
      </c>
      <c r="E108" s="240" t="s">
        <v>37</v>
      </c>
      <c r="F108" s="241" t="s">
        <v>1064</v>
      </c>
      <c r="G108" s="239"/>
      <c r="H108" s="242">
        <v>125.7</v>
      </c>
      <c r="I108" s="243"/>
      <c r="J108" s="239"/>
      <c r="K108" s="239"/>
      <c r="L108" s="244"/>
      <c r="M108" s="245"/>
      <c r="N108" s="246"/>
      <c r="O108" s="246"/>
      <c r="P108" s="246"/>
      <c r="Q108" s="246"/>
      <c r="R108" s="246"/>
      <c r="S108" s="246"/>
      <c r="T108" s="247"/>
      <c r="AT108" s="248" t="s">
        <v>173</v>
      </c>
      <c r="AU108" s="248" t="s">
        <v>90</v>
      </c>
      <c r="AV108" s="11" t="s">
        <v>90</v>
      </c>
      <c r="AW108" s="11" t="s">
        <v>43</v>
      </c>
      <c r="AX108" s="11" t="s">
        <v>80</v>
      </c>
      <c r="AY108" s="248" t="s">
        <v>162</v>
      </c>
    </row>
    <row r="109" s="13" customFormat="1">
      <c r="B109" s="260"/>
      <c r="C109" s="261"/>
      <c r="D109" s="235" t="s">
        <v>173</v>
      </c>
      <c r="E109" s="262" t="s">
        <v>37</v>
      </c>
      <c r="F109" s="263" t="s">
        <v>1056</v>
      </c>
      <c r="G109" s="261"/>
      <c r="H109" s="262" t="s">
        <v>37</v>
      </c>
      <c r="I109" s="264"/>
      <c r="J109" s="261"/>
      <c r="K109" s="261"/>
      <c r="L109" s="265"/>
      <c r="M109" s="266"/>
      <c r="N109" s="267"/>
      <c r="O109" s="267"/>
      <c r="P109" s="267"/>
      <c r="Q109" s="267"/>
      <c r="R109" s="267"/>
      <c r="S109" s="267"/>
      <c r="T109" s="268"/>
      <c r="AT109" s="269" t="s">
        <v>173</v>
      </c>
      <c r="AU109" s="269" t="s">
        <v>90</v>
      </c>
      <c r="AV109" s="13" t="s">
        <v>88</v>
      </c>
      <c r="AW109" s="13" t="s">
        <v>43</v>
      </c>
      <c r="AX109" s="13" t="s">
        <v>80</v>
      </c>
      <c r="AY109" s="269" t="s">
        <v>162</v>
      </c>
    </row>
    <row r="110" s="11" customFormat="1">
      <c r="B110" s="238"/>
      <c r="C110" s="239"/>
      <c r="D110" s="235" t="s">
        <v>173</v>
      </c>
      <c r="E110" s="240" t="s">
        <v>37</v>
      </c>
      <c r="F110" s="241" t="s">
        <v>1065</v>
      </c>
      <c r="G110" s="239"/>
      <c r="H110" s="242">
        <v>47.789999999999999</v>
      </c>
      <c r="I110" s="243"/>
      <c r="J110" s="239"/>
      <c r="K110" s="239"/>
      <c r="L110" s="244"/>
      <c r="M110" s="245"/>
      <c r="N110" s="246"/>
      <c r="O110" s="246"/>
      <c r="P110" s="246"/>
      <c r="Q110" s="246"/>
      <c r="R110" s="246"/>
      <c r="S110" s="246"/>
      <c r="T110" s="247"/>
      <c r="AT110" s="248" t="s">
        <v>173</v>
      </c>
      <c r="AU110" s="248" t="s">
        <v>90</v>
      </c>
      <c r="AV110" s="11" t="s">
        <v>90</v>
      </c>
      <c r="AW110" s="11" t="s">
        <v>43</v>
      </c>
      <c r="AX110" s="11" t="s">
        <v>80</v>
      </c>
      <c r="AY110" s="248" t="s">
        <v>162</v>
      </c>
    </row>
    <row r="111" s="13" customFormat="1">
      <c r="B111" s="260"/>
      <c r="C111" s="261"/>
      <c r="D111" s="235" t="s">
        <v>173</v>
      </c>
      <c r="E111" s="262" t="s">
        <v>37</v>
      </c>
      <c r="F111" s="263" t="s">
        <v>1058</v>
      </c>
      <c r="G111" s="261"/>
      <c r="H111" s="262" t="s">
        <v>37</v>
      </c>
      <c r="I111" s="264"/>
      <c r="J111" s="261"/>
      <c r="K111" s="261"/>
      <c r="L111" s="265"/>
      <c r="M111" s="266"/>
      <c r="N111" s="267"/>
      <c r="O111" s="267"/>
      <c r="P111" s="267"/>
      <c r="Q111" s="267"/>
      <c r="R111" s="267"/>
      <c r="S111" s="267"/>
      <c r="T111" s="268"/>
      <c r="AT111" s="269" t="s">
        <v>173</v>
      </c>
      <c r="AU111" s="269" t="s">
        <v>90</v>
      </c>
      <c r="AV111" s="13" t="s">
        <v>88</v>
      </c>
      <c r="AW111" s="13" t="s">
        <v>43</v>
      </c>
      <c r="AX111" s="13" t="s">
        <v>80</v>
      </c>
      <c r="AY111" s="269" t="s">
        <v>162</v>
      </c>
    </row>
    <row r="112" s="11" customFormat="1">
      <c r="B112" s="238"/>
      <c r="C112" s="239"/>
      <c r="D112" s="235" t="s">
        <v>173</v>
      </c>
      <c r="E112" s="240" t="s">
        <v>37</v>
      </c>
      <c r="F112" s="241" t="s">
        <v>1066</v>
      </c>
      <c r="G112" s="239"/>
      <c r="H112" s="242">
        <v>17.699999999999999</v>
      </c>
      <c r="I112" s="243"/>
      <c r="J112" s="239"/>
      <c r="K112" s="239"/>
      <c r="L112" s="244"/>
      <c r="M112" s="245"/>
      <c r="N112" s="246"/>
      <c r="O112" s="246"/>
      <c r="P112" s="246"/>
      <c r="Q112" s="246"/>
      <c r="R112" s="246"/>
      <c r="S112" s="246"/>
      <c r="T112" s="247"/>
      <c r="AT112" s="248" t="s">
        <v>173</v>
      </c>
      <c r="AU112" s="248" t="s">
        <v>90</v>
      </c>
      <c r="AV112" s="11" t="s">
        <v>90</v>
      </c>
      <c r="AW112" s="11" t="s">
        <v>43</v>
      </c>
      <c r="AX112" s="11" t="s">
        <v>80</v>
      </c>
      <c r="AY112" s="248" t="s">
        <v>162</v>
      </c>
    </row>
    <row r="113" s="12" customFormat="1">
      <c r="B113" s="249"/>
      <c r="C113" s="250"/>
      <c r="D113" s="235" t="s">
        <v>173</v>
      </c>
      <c r="E113" s="251" t="s">
        <v>1046</v>
      </c>
      <c r="F113" s="252" t="s">
        <v>180</v>
      </c>
      <c r="G113" s="250"/>
      <c r="H113" s="253">
        <v>191.19</v>
      </c>
      <c r="I113" s="254"/>
      <c r="J113" s="250"/>
      <c r="K113" s="250"/>
      <c r="L113" s="255"/>
      <c r="M113" s="256"/>
      <c r="N113" s="257"/>
      <c r="O113" s="257"/>
      <c r="P113" s="257"/>
      <c r="Q113" s="257"/>
      <c r="R113" s="257"/>
      <c r="S113" s="257"/>
      <c r="T113" s="258"/>
      <c r="AT113" s="259" t="s">
        <v>173</v>
      </c>
      <c r="AU113" s="259" t="s">
        <v>90</v>
      </c>
      <c r="AV113" s="12" t="s">
        <v>169</v>
      </c>
      <c r="AW113" s="12" t="s">
        <v>43</v>
      </c>
      <c r="AX113" s="12" t="s">
        <v>88</v>
      </c>
      <c r="AY113" s="259" t="s">
        <v>162</v>
      </c>
    </row>
    <row r="114" s="1" customFormat="1" ht="38.25" customHeight="1">
      <c r="B114" s="47"/>
      <c r="C114" s="223" t="s">
        <v>185</v>
      </c>
      <c r="D114" s="223" t="s">
        <v>164</v>
      </c>
      <c r="E114" s="224" t="s">
        <v>1067</v>
      </c>
      <c r="F114" s="225" t="s">
        <v>1068</v>
      </c>
      <c r="G114" s="226" t="s">
        <v>167</v>
      </c>
      <c r="H114" s="227">
        <v>1938.566</v>
      </c>
      <c r="I114" s="228"/>
      <c r="J114" s="229">
        <f>ROUND(I114*H114,2)</f>
        <v>0</v>
      </c>
      <c r="K114" s="225" t="s">
        <v>168</v>
      </c>
      <c r="L114" s="73"/>
      <c r="M114" s="230" t="s">
        <v>37</v>
      </c>
      <c r="N114" s="231" t="s">
        <v>51</v>
      </c>
      <c r="O114" s="48"/>
      <c r="P114" s="232">
        <f>O114*H114</f>
        <v>0</v>
      </c>
      <c r="Q114" s="232">
        <v>9.0000000000000006E-05</v>
      </c>
      <c r="R114" s="232">
        <f>Q114*H114</f>
        <v>0.17447094000000002</v>
      </c>
      <c r="S114" s="232">
        <v>0.128</v>
      </c>
      <c r="T114" s="233">
        <f>S114*H114</f>
        <v>248.136448</v>
      </c>
      <c r="AR114" s="24" t="s">
        <v>169</v>
      </c>
      <c r="AT114" s="24" t="s">
        <v>164</v>
      </c>
      <c r="AU114" s="24" t="s">
        <v>90</v>
      </c>
      <c r="AY114" s="24" t="s">
        <v>162</v>
      </c>
      <c r="BE114" s="234">
        <f>IF(N114="základní",J114,0)</f>
        <v>0</v>
      </c>
      <c r="BF114" s="234">
        <f>IF(N114="snížená",J114,0)</f>
        <v>0</v>
      </c>
      <c r="BG114" s="234">
        <f>IF(N114="zákl. přenesená",J114,0)</f>
        <v>0</v>
      </c>
      <c r="BH114" s="234">
        <f>IF(N114="sníž. přenesená",J114,0)</f>
        <v>0</v>
      </c>
      <c r="BI114" s="234">
        <f>IF(N114="nulová",J114,0)</f>
        <v>0</v>
      </c>
      <c r="BJ114" s="24" t="s">
        <v>88</v>
      </c>
      <c r="BK114" s="234">
        <f>ROUND(I114*H114,2)</f>
        <v>0</v>
      </c>
      <c r="BL114" s="24" t="s">
        <v>169</v>
      </c>
      <c r="BM114" s="24" t="s">
        <v>1069</v>
      </c>
    </row>
    <row r="115" s="1" customFormat="1">
      <c r="B115" s="47"/>
      <c r="C115" s="75"/>
      <c r="D115" s="235" t="s">
        <v>171</v>
      </c>
      <c r="E115" s="75"/>
      <c r="F115" s="236" t="s">
        <v>1063</v>
      </c>
      <c r="G115" s="75"/>
      <c r="H115" s="75"/>
      <c r="I115" s="193"/>
      <c r="J115" s="75"/>
      <c r="K115" s="75"/>
      <c r="L115" s="73"/>
      <c r="M115" s="237"/>
      <c r="N115" s="48"/>
      <c r="O115" s="48"/>
      <c r="P115" s="48"/>
      <c r="Q115" s="48"/>
      <c r="R115" s="48"/>
      <c r="S115" s="48"/>
      <c r="T115" s="96"/>
      <c r="AT115" s="24" t="s">
        <v>171</v>
      </c>
      <c r="AU115" s="24" t="s">
        <v>90</v>
      </c>
    </row>
    <row r="116" s="13" customFormat="1">
      <c r="B116" s="260"/>
      <c r="C116" s="261"/>
      <c r="D116" s="235" t="s">
        <v>173</v>
      </c>
      <c r="E116" s="262" t="s">
        <v>37</v>
      </c>
      <c r="F116" s="263" t="s">
        <v>1070</v>
      </c>
      <c r="G116" s="261"/>
      <c r="H116" s="262" t="s">
        <v>37</v>
      </c>
      <c r="I116" s="264"/>
      <c r="J116" s="261"/>
      <c r="K116" s="261"/>
      <c r="L116" s="265"/>
      <c r="M116" s="266"/>
      <c r="N116" s="267"/>
      <c r="O116" s="267"/>
      <c r="P116" s="267"/>
      <c r="Q116" s="267"/>
      <c r="R116" s="267"/>
      <c r="S116" s="267"/>
      <c r="T116" s="268"/>
      <c r="AT116" s="269" t="s">
        <v>173</v>
      </c>
      <c r="AU116" s="269" t="s">
        <v>90</v>
      </c>
      <c r="AV116" s="13" t="s">
        <v>88</v>
      </c>
      <c r="AW116" s="13" t="s">
        <v>43</v>
      </c>
      <c r="AX116" s="13" t="s">
        <v>80</v>
      </c>
      <c r="AY116" s="269" t="s">
        <v>162</v>
      </c>
    </row>
    <row r="117" s="11" customFormat="1">
      <c r="B117" s="238"/>
      <c r="C117" s="239"/>
      <c r="D117" s="235" t="s">
        <v>173</v>
      </c>
      <c r="E117" s="240" t="s">
        <v>37</v>
      </c>
      <c r="F117" s="241" t="s">
        <v>1071</v>
      </c>
      <c r="G117" s="239"/>
      <c r="H117" s="242">
        <v>-230.44999999999999</v>
      </c>
      <c r="I117" s="243"/>
      <c r="J117" s="239"/>
      <c r="K117" s="239"/>
      <c r="L117" s="244"/>
      <c r="M117" s="245"/>
      <c r="N117" s="246"/>
      <c r="O117" s="246"/>
      <c r="P117" s="246"/>
      <c r="Q117" s="246"/>
      <c r="R117" s="246"/>
      <c r="S117" s="246"/>
      <c r="T117" s="247"/>
      <c r="AT117" s="248" t="s">
        <v>173</v>
      </c>
      <c r="AU117" s="248" t="s">
        <v>90</v>
      </c>
      <c r="AV117" s="11" t="s">
        <v>90</v>
      </c>
      <c r="AW117" s="11" t="s">
        <v>43</v>
      </c>
      <c r="AX117" s="11" t="s">
        <v>80</v>
      </c>
      <c r="AY117" s="248" t="s">
        <v>162</v>
      </c>
    </row>
    <row r="118" s="11" customFormat="1">
      <c r="B118" s="238"/>
      <c r="C118" s="239"/>
      <c r="D118" s="235" t="s">
        <v>173</v>
      </c>
      <c r="E118" s="240" t="s">
        <v>37</v>
      </c>
      <c r="F118" s="241" t="s">
        <v>1072</v>
      </c>
      <c r="G118" s="239"/>
      <c r="H118" s="242">
        <v>-1.8</v>
      </c>
      <c r="I118" s="243"/>
      <c r="J118" s="239"/>
      <c r="K118" s="239"/>
      <c r="L118" s="244"/>
      <c r="M118" s="245"/>
      <c r="N118" s="246"/>
      <c r="O118" s="246"/>
      <c r="P118" s="246"/>
      <c r="Q118" s="246"/>
      <c r="R118" s="246"/>
      <c r="S118" s="246"/>
      <c r="T118" s="247"/>
      <c r="AT118" s="248" t="s">
        <v>173</v>
      </c>
      <c r="AU118" s="248" t="s">
        <v>90</v>
      </c>
      <c r="AV118" s="11" t="s">
        <v>90</v>
      </c>
      <c r="AW118" s="11" t="s">
        <v>43</v>
      </c>
      <c r="AX118" s="11" t="s">
        <v>80</v>
      </c>
      <c r="AY118" s="248" t="s">
        <v>162</v>
      </c>
    </row>
    <row r="119" s="11" customFormat="1">
      <c r="B119" s="238"/>
      <c r="C119" s="239"/>
      <c r="D119" s="235" t="s">
        <v>173</v>
      </c>
      <c r="E119" s="240" t="s">
        <v>37</v>
      </c>
      <c r="F119" s="241" t="s">
        <v>1073</v>
      </c>
      <c r="G119" s="239"/>
      <c r="H119" s="242">
        <v>-1.8</v>
      </c>
      <c r="I119" s="243"/>
      <c r="J119" s="239"/>
      <c r="K119" s="239"/>
      <c r="L119" s="244"/>
      <c r="M119" s="245"/>
      <c r="N119" s="246"/>
      <c r="O119" s="246"/>
      <c r="P119" s="246"/>
      <c r="Q119" s="246"/>
      <c r="R119" s="246"/>
      <c r="S119" s="246"/>
      <c r="T119" s="247"/>
      <c r="AT119" s="248" t="s">
        <v>173</v>
      </c>
      <c r="AU119" s="248" t="s">
        <v>90</v>
      </c>
      <c r="AV119" s="11" t="s">
        <v>90</v>
      </c>
      <c r="AW119" s="11" t="s">
        <v>43</v>
      </c>
      <c r="AX119" s="11" t="s">
        <v>80</v>
      </c>
      <c r="AY119" s="248" t="s">
        <v>162</v>
      </c>
    </row>
    <row r="120" s="11" customFormat="1">
      <c r="B120" s="238"/>
      <c r="C120" s="239"/>
      <c r="D120" s="235" t="s">
        <v>173</v>
      </c>
      <c r="E120" s="240" t="s">
        <v>37</v>
      </c>
      <c r="F120" s="241" t="s">
        <v>1074</v>
      </c>
      <c r="G120" s="239"/>
      <c r="H120" s="242">
        <v>-1.8</v>
      </c>
      <c r="I120" s="243"/>
      <c r="J120" s="239"/>
      <c r="K120" s="239"/>
      <c r="L120" s="244"/>
      <c r="M120" s="245"/>
      <c r="N120" s="246"/>
      <c r="O120" s="246"/>
      <c r="P120" s="246"/>
      <c r="Q120" s="246"/>
      <c r="R120" s="246"/>
      <c r="S120" s="246"/>
      <c r="T120" s="247"/>
      <c r="AT120" s="248" t="s">
        <v>173</v>
      </c>
      <c r="AU120" s="248" t="s">
        <v>90</v>
      </c>
      <c r="AV120" s="11" t="s">
        <v>90</v>
      </c>
      <c r="AW120" s="11" t="s">
        <v>43</v>
      </c>
      <c r="AX120" s="11" t="s">
        <v>80</v>
      </c>
      <c r="AY120" s="248" t="s">
        <v>162</v>
      </c>
    </row>
    <row r="121" s="11" customFormat="1">
      <c r="B121" s="238"/>
      <c r="C121" s="239"/>
      <c r="D121" s="235" t="s">
        <v>173</v>
      </c>
      <c r="E121" s="240" t="s">
        <v>37</v>
      </c>
      <c r="F121" s="241" t="s">
        <v>1075</v>
      </c>
      <c r="G121" s="239"/>
      <c r="H121" s="242">
        <v>-1.8</v>
      </c>
      <c r="I121" s="243"/>
      <c r="J121" s="239"/>
      <c r="K121" s="239"/>
      <c r="L121" s="244"/>
      <c r="M121" s="245"/>
      <c r="N121" s="246"/>
      <c r="O121" s="246"/>
      <c r="P121" s="246"/>
      <c r="Q121" s="246"/>
      <c r="R121" s="246"/>
      <c r="S121" s="246"/>
      <c r="T121" s="247"/>
      <c r="AT121" s="248" t="s">
        <v>173</v>
      </c>
      <c r="AU121" s="248" t="s">
        <v>90</v>
      </c>
      <c r="AV121" s="11" t="s">
        <v>90</v>
      </c>
      <c r="AW121" s="11" t="s">
        <v>43</v>
      </c>
      <c r="AX121" s="11" t="s">
        <v>80</v>
      </c>
      <c r="AY121" s="248" t="s">
        <v>162</v>
      </c>
    </row>
    <row r="122" s="11" customFormat="1">
      <c r="B122" s="238"/>
      <c r="C122" s="239"/>
      <c r="D122" s="235" t="s">
        <v>173</v>
      </c>
      <c r="E122" s="240" t="s">
        <v>37</v>
      </c>
      <c r="F122" s="241" t="s">
        <v>1076</v>
      </c>
      <c r="G122" s="239"/>
      <c r="H122" s="242">
        <v>-2.8999999999999999</v>
      </c>
      <c r="I122" s="243"/>
      <c r="J122" s="239"/>
      <c r="K122" s="239"/>
      <c r="L122" s="244"/>
      <c r="M122" s="245"/>
      <c r="N122" s="246"/>
      <c r="O122" s="246"/>
      <c r="P122" s="246"/>
      <c r="Q122" s="246"/>
      <c r="R122" s="246"/>
      <c r="S122" s="246"/>
      <c r="T122" s="247"/>
      <c r="AT122" s="248" t="s">
        <v>173</v>
      </c>
      <c r="AU122" s="248" t="s">
        <v>90</v>
      </c>
      <c r="AV122" s="11" t="s">
        <v>90</v>
      </c>
      <c r="AW122" s="11" t="s">
        <v>43</v>
      </c>
      <c r="AX122" s="11" t="s">
        <v>80</v>
      </c>
      <c r="AY122" s="248" t="s">
        <v>162</v>
      </c>
    </row>
    <row r="123" s="13" customFormat="1">
      <c r="B123" s="260"/>
      <c r="C123" s="261"/>
      <c r="D123" s="235" t="s">
        <v>173</v>
      </c>
      <c r="E123" s="262" t="s">
        <v>37</v>
      </c>
      <c r="F123" s="263" t="s">
        <v>1056</v>
      </c>
      <c r="G123" s="261"/>
      <c r="H123" s="262" t="s">
        <v>37</v>
      </c>
      <c r="I123" s="264"/>
      <c r="J123" s="261"/>
      <c r="K123" s="261"/>
      <c r="L123" s="265"/>
      <c r="M123" s="266"/>
      <c r="N123" s="267"/>
      <c r="O123" s="267"/>
      <c r="P123" s="267"/>
      <c r="Q123" s="267"/>
      <c r="R123" s="267"/>
      <c r="S123" s="267"/>
      <c r="T123" s="268"/>
      <c r="AT123" s="269" t="s">
        <v>173</v>
      </c>
      <c r="AU123" s="269" t="s">
        <v>90</v>
      </c>
      <c r="AV123" s="13" t="s">
        <v>88</v>
      </c>
      <c r="AW123" s="13" t="s">
        <v>43</v>
      </c>
      <c r="AX123" s="13" t="s">
        <v>80</v>
      </c>
      <c r="AY123" s="269" t="s">
        <v>162</v>
      </c>
    </row>
    <row r="124" s="11" customFormat="1">
      <c r="B124" s="238"/>
      <c r="C124" s="239"/>
      <c r="D124" s="235" t="s">
        <v>173</v>
      </c>
      <c r="E124" s="240" t="s">
        <v>37</v>
      </c>
      <c r="F124" s="241" t="s">
        <v>1077</v>
      </c>
      <c r="G124" s="239"/>
      <c r="H124" s="242">
        <v>-79.650000000000006</v>
      </c>
      <c r="I124" s="243"/>
      <c r="J124" s="239"/>
      <c r="K124" s="239"/>
      <c r="L124" s="244"/>
      <c r="M124" s="245"/>
      <c r="N124" s="246"/>
      <c r="O124" s="246"/>
      <c r="P124" s="246"/>
      <c r="Q124" s="246"/>
      <c r="R124" s="246"/>
      <c r="S124" s="246"/>
      <c r="T124" s="247"/>
      <c r="AT124" s="248" t="s">
        <v>173</v>
      </c>
      <c r="AU124" s="248" t="s">
        <v>90</v>
      </c>
      <c r="AV124" s="11" t="s">
        <v>90</v>
      </c>
      <c r="AW124" s="11" t="s">
        <v>43</v>
      </c>
      <c r="AX124" s="11" t="s">
        <v>80</v>
      </c>
      <c r="AY124" s="248" t="s">
        <v>162</v>
      </c>
    </row>
    <row r="125" s="13" customFormat="1">
      <c r="B125" s="260"/>
      <c r="C125" s="261"/>
      <c r="D125" s="235" t="s">
        <v>173</v>
      </c>
      <c r="E125" s="262" t="s">
        <v>37</v>
      </c>
      <c r="F125" s="263" t="s">
        <v>1058</v>
      </c>
      <c r="G125" s="261"/>
      <c r="H125" s="262" t="s">
        <v>37</v>
      </c>
      <c r="I125" s="264"/>
      <c r="J125" s="261"/>
      <c r="K125" s="261"/>
      <c r="L125" s="265"/>
      <c r="M125" s="266"/>
      <c r="N125" s="267"/>
      <c r="O125" s="267"/>
      <c r="P125" s="267"/>
      <c r="Q125" s="267"/>
      <c r="R125" s="267"/>
      <c r="S125" s="267"/>
      <c r="T125" s="268"/>
      <c r="AT125" s="269" t="s">
        <v>173</v>
      </c>
      <c r="AU125" s="269" t="s">
        <v>90</v>
      </c>
      <c r="AV125" s="13" t="s">
        <v>88</v>
      </c>
      <c r="AW125" s="13" t="s">
        <v>43</v>
      </c>
      <c r="AX125" s="13" t="s">
        <v>80</v>
      </c>
      <c r="AY125" s="269" t="s">
        <v>162</v>
      </c>
    </row>
    <row r="126" s="11" customFormat="1">
      <c r="B126" s="238"/>
      <c r="C126" s="239"/>
      <c r="D126" s="235" t="s">
        <v>173</v>
      </c>
      <c r="E126" s="240" t="s">
        <v>37</v>
      </c>
      <c r="F126" s="241" t="s">
        <v>1078</v>
      </c>
      <c r="G126" s="239"/>
      <c r="H126" s="242">
        <v>-29.5</v>
      </c>
      <c r="I126" s="243"/>
      <c r="J126" s="239"/>
      <c r="K126" s="239"/>
      <c r="L126" s="244"/>
      <c r="M126" s="245"/>
      <c r="N126" s="246"/>
      <c r="O126" s="246"/>
      <c r="P126" s="246"/>
      <c r="Q126" s="246"/>
      <c r="R126" s="246"/>
      <c r="S126" s="246"/>
      <c r="T126" s="247"/>
      <c r="AT126" s="248" t="s">
        <v>173</v>
      </c>
      <c r="AU126" s="248" t="s">
        <v>90</v>
      </c>
      <c r="AV126" s="11" t="s">
        <v>90</v>
      </c>
      <c r="AW126" s="11" t="s">
        <v>43</v>
      </c>
      <c r="AX126" s="11" t="s">
        <v>80</v>
      </c>
      <c r="AY126" s="248" t="s">
        <v>162</v>
      </c>
    </row>
    <row r="127" s="11" customFormat="1">
      <c r="B127" s="238"/>
      <c r="C127" s="239"/>
      <c r="D127" s="235" t="s">
        <v>173</v>
      </c>
      <c r="E127" s="240" t="s">
        <v>37</v>
      </c>
      <c r="F127" s="241" t="s">
        <v>1079</v>
      </c>
      <c r="G127" s="239"/>
      <c r="H127" s="242">
        <v>-191.19</v>
      </c>
      <c r="I127" s="243"/>
      <c r="J127" s="239"/>
      <c r="K127" s="239"/>
      <c r="L127" s="244"/>
      <c r="M127" s="245"/>
      <c r="N127" s="246"/>
      <c r="O127" s="246"/>
      <c r="P127" s="246"/>
      <c r="Q127" s="246"/>
      <c r="R127" s="246"/>
      <c r="S127" s="246"/>
      <c r="T127" s="247"/>
      <c r="AT127" s="248" t="s">
        <v>173</v>
      </c>
      <c r="AU127" s="248" t="s">
        <v>90</v>
      </c>
      <c r="AV127" s="11" t="s">
        <v>90</v>
      </c>
      <c r="AW127" s="11" t="s">
        <v>43</v>
      </c>
      <c r="AX127" s="11" t="s">
        <v>80</v>
      </c>
      <c r="AY127" s="248" t="s">
        <v>162</v>
      </c>
    </row>
    <row r="128" s="13" customFormat="1">
      <c r="B128" s="260"/>
      <c r="C128" s="261"/>
      <c r="D128" s="235" t="s">
        <v>173</v>
      </c>
      <c r="E128" s="262" t="s">
        <v>37</v>
      </c>
      <c r="F128" s="263" t="s">
        <v>1080</v>
      </c>
      <c r="G128" s="261"/>
      <c r="H128" s="262" t="s">
        <v>37</v>
      </c>
      <c r="I128" s="264"/>
      <c r="J128" s="261"/>
      <c r="K128" s="261"/>
      <c r="L128" s="265"/>
      <c r="M128" s="266"/>
      <c r="N128" s="267"/>
      <c r="O128" s="267"/>
      <c r="P128" s="267"/>
      <c r="Q128" s="267"/>
      <c r="R128" s="267"/>
      <c r="S128" s="267"/>
      <c r="T128" s="268"/>
      <c r="AT128" s="269" t="s">
        <v>173</v>
      </c>
      <c r="AU128" s="269" t="s">
        <v>90</v>
      </c>
      <c r="AV128" s="13" t="s">
        <v>88</v>
      </c>
      <c r="AW128" s="13" t="s">
        <v>43</v>
      </c>
      <c r="AX128" s="13" t="s">
        <v>80</v>
      </c>
      <c r="AY128" s="269" t="s">
        <v>162</v>
      </c>
    </row>
    <row r="129" s="11" customFormat="1">
      <c r="B129" s="238"/>
      <c r="C129" s="239"/>
      <c r="D129" s="235" t="s">
        <v>173</v>
      </c>
      <c r="E129" s="240" t="s">
        <v>37</v>
      </c>
      <c r="F129" s="241" t="s">
        <v>1081</v>
      </c>
      <c r="G129" s="239"/>
      <c r="H129" s="242">
        <v>1610.3109999999999</v>
      </c>
      <c r="I129" s="243"/>
      <c r="J129" s="239"/>
      <c r="K129" s="239"/>
      <c r="L129" s="244"/>
      <c r="M129" s="245"/>
      <c r="N129" s="246"/>
      <c r="O129" s="246"/>
      <c r="P129" s="246"/>
      <c r="Q129" s="246"/>
      <c r="R129" s="246"/>
      <c r="S129" s="246"/>
      <c r="T129" s="247"/>
      <c r="AT129" s="248" t="s">
        <v>173</v>
      </c>
      <c r="AU129" s="248" t="s">
        <v>90</v>
      </c>
      <c r="AV129" s="11" t="s">
        <v>90</v>
      </c>
      <c r="AW129" s="11" t="s">
        <v>43</v>
      </c>
      <c r="AX129" s="11" t="s">
        <v>80</v>
      </c>
      <c r="AY129" s="248" t="s">
        <v>162</v>
      </c>
    </row>
    <row r="130" s="11" customFormat="1">
      <c r="B130" s="238"/>
      <c r="C130" s="239"/>
      <c r="D130" s="235" t="s">
        <v>173</v>
      </c>
      <c r="E130" s="240" t="s">
        <v>37</v>
      </c>
      <c r="F130" s="241" t="s">
        <v>1082</v>
      </c>
      <c r="G130" s="239"/>
      <c r="H130" s="242">
        <v>504.46899999999999</v>
      </c>
      <c r="I130" s="243"/>
      <c r="J130" s="239"/>
      <c r="K130" s="239"/>
      <c r="L130" s="244"/>
      <c r="M130" s="245"/>
      <c r="N130" s="246"/>
      <c r="O130" s="246"/>
      <c r="P130" s="246"/>
      <c r="Q130" s="246"/>
      <c r="R130" s="246"/>
      <c r="S130" s="246"/>
      <c r="T130" s="247"/>
      <c r="AT130" s="248" t="s">
        <v>173</v>
      </c>
      <c r="AU130" s="248" t="s">
        <v>90</v>
      </c>
      <c r="AV130" s="11" t="s">
        <v>90</v>
      </c>
      <c r="AW130" s="11" t="s">
        <v>43</v>
      </c>
      <c r="AX130" s="11" t="s">
        <v>80</v>
      </c>
      <c r="AY130" s="248" t="s">
        <v>162</v>
      </c>
    </row>
    <row r="131" s="11" customFormat="1">
      <c r="B131" s="238"/>
      <c r="C131" s="239"/>
      <c r="D131" s="235" t="s">
        <v>173</v>
      </c>
      <c r="E131" s="240" t="s">
        <v>37</v>
      </c>
      <c r="F131" s="241" t="s">
        <v>1083</v>
      </c>
      <c r="G131" s="239"/>
      <c r="H131" s="242">
        <v>364.67599999999999</v>
      </c>
      <c r="I131" s="243"/>
      <c r="J131" s="239"/>
      <c r="K131" s="239"/>
      <c r="L131" s="244"/>
      <c r="M131" s="245"/>
      <c r="N131" s="246"/>
      <c r="O131" s="246"/>
      <c r="P131" s="246"/>
      <c r="Q131" s="246"/>
      <c r="R131" s="246"/>
      <c r="S131" s="246"/>
      <c r="T131" s="247"/>
      <c r="AT131" s="248" t="s">
        <v>173</v>
      </c>
      <c r="AU131" s="248" t="s">
        <v>90</v>
      </c>
      <c r="AV131" s="11" t="s">
        <v>90</v>
      </c>
      <c r="AW131" s="11" t="s">
        <v>43</v>
      </c>
      <c r="AX131" s="11" t="s">
        <v>80</v>
      </c>
      <c r="AY131" s="248" t="s">
        <v>162</v>
      </c>
    </row>
    <row r="132" s="12" customFormat="1">
      <c r="B132" s="249"/>
      <c r="C132" s="250"/>
      <c r="D132" s="235" t="s">
        <v>173</v>
      </c>
      <c r="E132" s="251" t="s">
        <v>37</v>
      </c>
      <c r="F132" s="252" t="s">
        <v>180</v>
      </c>
      <c r="G132" s="250"/>
      <c r="H132" s="253">
        <v>1938.566</v>
      </c>
      <c r="I132" s="254"/>
      <c r="J132" s="250"/>
      <c r="K132" s="250"/>
      <c r="L132" s="255"/>
      <c r="M132" s="256"/>
      <c r="N132" s="257"/>
      <c r="O132" s="257"/>
      <c r="P132" s="257"/>
      <c r="Q132" s="257"/>
      <c r="R132" s="257"/>
      <c r="S132" s="257"/>
      <c r="T132" s="258"/>
      <c r="AT132" s="259" t="s">
        <v>173</v>
      </c>
      <c r="AU132" s="259" t="s">
        <v>90</v>
      </c>
      <c r="AV132" s="12" t="s">
        <v>169</v>
      </c>
      <c r="AW132" s="12" t="s">
        <v>43</v>
      </c>
      <c r="AX132" s="12" t="s">
        <v>88</v>
      </c>
      <c r="AY132" s="259" t="s">
        <v>162</v>
      </c>
    </row>
    <row r="133" s="1" customFormat="1" ht="38.25" customHeight="1">
      <c r="B133" s="47"/>
      <c r="C133" s="223" t="s">
        <v>169</v>
      </c>
      <c r="D133" s="223" t="s">
        <v>164</v>
      </c>
      <c r="E133" s="224" t="s">
        <v>1084</v>
      </c>
      <c r="F133" s="225" t="s">
        <v>1085</v>
      </c>
      <c r="G133" s="226" t="s">
        <v>201</v>
      </c>
      <c r="H133" s="227">
        <v>852.67600000000004</v>
      </c>
      <c r="I133" s="228"/>
      <c r="J133" s="229">
        <f>ROUND(I133*H133,2)</f>
        <v>0</v>
      </c>
      <c r="K133" s="225" t="s">
        <v>168</v>
      </c>
      <c r="L133" s="73"/>
      <c r="M133" s="230" t="s">
        <v>37</v>
      </c>
      <c r="N133" s="231" t="s">
        <v>51</v>
      </c>
      <c r="O133" s="48"/>
      <c r="P133" s="232">
        <f>O133*H133</f>
        <v>0</v>
      </c>
      <c r="Q133" s="232">
        <v>0</v>
      </c>
      <c r="R133" s="232">
        <f>Q133*H133</f>
        <v>0</v>
      </c>
      <c r="S133" s="232">
        <v>0.28999999999999998</v>
      </c>
      <c r="T133" s="233">
        <f>S133*H133</f>
        <v>247.27604</v>
      </c>
      <c r="AR133" s="24" t="s">
        <v>169</v>
      </c>
      <c r="AT133" s="24" t="s">
        <v>164</v>
      </c>
      <c r="AU133" s="24" t="s">
        <v>90</v>
      </c>
      <c r="AY133" s="24" t="s">
        <v>162</v>
      </c>
      <c r="BE133" s="234">
        <f>IF(N133="základní",J133,0)</f>
        <v>0</v>
      </c>
      <c r="BF133" s="234">
        <f>IF(N133="snížená",J133,0)</f>
        <v>0</v>
      </c>
      <c r="BG133" s="234">
        <f>IF(N133="zákl. přenesená",J133,0)</f>
        <v>0</v>
      </c>
      <c r="BH133" s="234">
        <f>IF(N133="sníž. přenesená",J133,0)</f>
        <v>0</v>
      </c>
      <c r="BI133" s="234">
        <f>IF(N133="nulová",J133,0)</f>
        <v>0</v>
      </c>
      <c r="BJ133" s="24" t="s">
        <v>88</v>
      </c>
      <c r="BK133" s="234">
        <f>ROUND(I133*H133,2)</f>
        <v>0</v>
      </c>
      <c r="BL133" s="24" t="s">
        <v>169</v>
      </c>
      <c r="BM133" s="24" t="s">
        <v>1086</v>
      </c>
    </row>
    <row r="134" s="1" customFormat="1">
      <c r="B134" s="47"/>
      <c r="C134" s="75"/>
      <c r="D134" s="235" t="s">
        <v>171</v>
      </c>
      <c r="E134" s="75"/>
      <c r="F134" s="236" t="s">
        <v>1087</v>
      </c>
      <c r="G134" s="75"/>
      <c r="H134" s="75"/>
      <c r="I134" s="193"/>
      <c r="J134" s="75"/>
      <c r="K134" s="75"/>
      <c r="L134" s="73"/>
      <c r="M134" s="237"/>
      <c r="N134" s="48"/>
      <c r="O134" s="48"/>
      <c r="P134" s="48"/>
      <c r="Q134" s="48"/>
      <c r="R134" s="48"/>
      <c r="S134" s="48"/>
      <c r="T134" s="96"/>
      <c r="AT134" s="24" t="s">
        <v>171</v>
      </c>
      <c r="AU134" s="24" t="s">
        <v>90</v>
      </c>
    </row>
    <row r="135" s="13" customFormat="1">
      <c r="B135" s="260"/>
      <c r="C135" s="261"/>
      <c r="D135" s="235" t="s">
        <v>173</v>
      </c>
      <c r="E135" s="262" t="s">
        <v>37</v>
      </c>
      <c r="F135" s="263" t="s">
        <v>1080</v>
      </c>
      <c r="G135" s="261"/>
      <c r="H135" s="262" t="s">
        <v>37</v>
      </c>
      <c r="I135" s="264"/>
      <c r="J135" s="261"/>
      <c r="K135" s="261"/>
      <c r="L135" s="265"/>
      <c r="M135" s="266"/>
      <c r="N135" s="267"/>
      <c r="O135" s="267"/>
      <c r="P135" s="267"/>
      <c r="Q135" s="267"/>
      <c r="R135" s="267"/>
      <c r="S135" s="267"/>
      <c r="T135" s="268"/>
      <c r="AT135" s="269" t="s">
        <v>173</v>
      </c>
      <c r="AU135" s="269" t="s">
        <v>90</v>
      </c>
      <c r="AV135" s="13" t="s">
        <v>88</v>
      </c>
      <c r="AW135" s="13" t="s">
        <v>43</v>
      </c>
      <c r="AX135" s="13" t="s">
        <v>80</v>
      </c>
      <c r="AY135" s="269" t="s">
        <v>162</v>
      </c>
    </row>
    <row r="136" s="11" customFormat="1">
      <c r="B136" s="238"/>
      <c r="C136" s="239"/>
      <c r="D136" s="235" t="s">
        <v>173</v>
      </c>
      <c r="E136" s="240" t="s">
        <v>37</v>
      </c>
      <c r="F136" s="241" t="s">
        <v>1088</v>
      </c>
      <c r="G136" s="239"/>
      <c r="H136" s="242">
        <v>209.709</v>
      </c>
      <c r="I136" s="243"/>
      <c r="J136" s="239"/>
      <c r="K136" s="239"/>
      <c r="L136" s="244"/>
      <c r="M136" s="245"/>
      <c r="N136" s="246"/>
      <c r="O136" s="246"/>
      <c r="P136" s="246"/>
      <c r="Q136" s="246"/>
      <c r="R136" s="246"/>
      <c r="S136" s="246"/>
      <c r="T136" s="247"/>
      <c r="AT136" s="248" t="s">
        <v>173</v>
      </c>
      <c r="AU136" s="248" t="s">
        <v>90</v>
      </c>
      <c r="AV136" s="11" t="s">
        <v>90</v>
      </c>
      <c r="AW136" s="11" t="s">
        <v>43</v>
      </c>
      <c r="AX136" s="11" t="s">
        <v>80</v>
      </c>
      <c r="AY136" s="248" t="s">
        <v>162</v>
      </c>
    </row>
    <row r="137" s="11" customFormat="1">
      <c r="B137" s="238"/>
      <c r="C137" s="239"/>
      <c r="D137" s="235" t="s">
        <v>173</v>
      </c>
      <c r="E137" s="240" t="s">
        <v>37</v>
      </c>
      <c r="F137" s="241" t="s">
        <v>1089</v>
      </c>
      <c r="G137" s="239"/>
      <c r="H137" s="242">
        <v>216.62899999999999</v>
      </c>
      <c r="I137" s="243"/>
      <c r="J137" s="239"/>
      <c r="K137" s="239"/>
      <c r="L137" s="244"/>
      <c r="M137" s="245"/>
      <c r="N137" s="246"/>
      <c r="O137" s="246"/>
      <c r="P137" s="246"/>
      <c r="Q137" s="246"/>
      <c r="R137" s="246"/>
      <c r="S137" s="246"/>
      <c r="T137" s="247"/>
      <c r="AT137" s="248" t="s">
        <v>173</v>
      </c>
      <c r="AU137" s="248" t="s">
        <v>90</v>
      </c>
      <c r="AV137" s="11" t="s">
        <v>90</v>
      </c>
      <c r="AW137" s="11" t="s">
        <v>43</v>
      </c>
      <c r="AX137" s="11" t="s">
        <v>80</v>
      </c>
      <c r="AY137" s="248" t="s">
        <v>162</v>
      </c>
    </row>
    <row r="138" s="14" customFormat="1">
      <c r="B138" s="270"/>
      <c r="C138" s="271"/>
      <c r="D138" s="235" t="s">
        <v>173</v>
      </c>
      <c r="E138" s="272" t="s">
        <v>37</v>
      </c>
      <c r="F138" s="273" t="s">
        <v>347</v>
      </c>
      <c r="G138" s="271"/>
      <c r="H138" s="274">
        <v>426.33800000000002</v>
      </c>
      <c r="I138" s="275"/>
      <c r="J138" s="271"/>
      <c r="K138" s="271"/>
      <c r="L138" s="276"/>
      <c r="M138" s="277"/>
      <c r="N138" s="278"/>
      <c r="O138" s="278"/>
      <c r="P138" s="278"/>
      <c r="Q138" s="278"/>
      <c r="R138" s="278"/>
      <c r="S138" s="278"/>
      <c r="T138" s="279"/>
      <c r="AT138" s="280" t="s">
        <v>173</v>
      </c>
      <c r="AU138" s="280" t="s">
        <v>90</v>
      </c>
      <c r="AV138" s="14" t="s">
        <v>185</v>
      </c>
      <c r="AW138" s="14" t="s">
        <v>43</v>
      </c>
      <c r="AX138" s="14" t="s">
        <v>80</v>
      </c>
      <c r="AY138" s="280" t="s">
        <v>162</v>
      </c>
    </row>
    <row r="139" s="11" customFormat="1">
      <c r="B139" s="238"/>
      <c r="C139" s="239"/>
      <c r="D139" s="235" t="s">
        <v>173</v>
      </c>
      <c r="E139" s="240" t="s">
        <v>37</v>
      </c>
      <c r="F139" s="241" t="s">
        <v>1090</v>
      </c>
      <c r="G139" s="239"/>
      <c r="H139" s="242">
        <v>209.709</v>
      </c>
      <c r="I139" s="243"/>
      <c r="J139" s="239"/>
      <c r="K139" s="239"/>
      <c r="L139" s="244"/>
      <c r="M139" s="245"/>
      <c r="N139" s="246"/>
      <c r="O139" s="246"/>
      <c r="P139" s="246"/>
      <c r="Q139" s="246"/>
      <c r="R139" s="246"/>
      <c r="S139" s="246"/>
      <c r="T139" s="247"/>
      <c r="AT139" s="248" t="s">
        <v>173</v>
      </c>
      <c r="AU139" s="248" t="s">
        <v>90</v>
      </c>
      <c r="AV139" s="11" t="s">
        <v>90</v>
      </c>
      <c r="AW139" s="11" t="s">
        <v>43</v>
      </c>
      <c r="AX139" s="11" t="s">
        <v>80</v>
      </c>
      <c r="AY139" s="248" t="s">
        <v>162</v>
      </c>
    </row>
    <row r="140" s="11" customFormat="1">
      <c r="B140" s="238"/>
      <c r="C140" s="239"/>
      <c r="D140" s="235" t="s">
        <v>173</v>
      </c>
      <c r="E140" s="240" t="s">
        <v>37</v>
      </c>
      <c r="F140" s="241" t="s">
        <v>1091</v>
      </c>
      <c r="G140" s="239"/>
      <c r="H140" s="242">
        <v>216.62899999999999</v>
      </c>
      <c r="I140" s="243"/>
      <c r="J140" s="239"/>
      <c r="K140" s="239"/>
      <c r="L140" s="244"/>
      <c r="M140" s="245"/>
      <c r="N140" s="246"/>
      <c r="O140" s="246"/>
      <c r="P140" s="246"/>
      <c r="Q140" s="246"/>
      <c r="R140" s="246"/>
      <c r="S140" s="246"/>
      <c r="T140" s="247"/>
      <c r="AT140" s="248" t="s">
        <v>173</v>
      </c>
      <c r="AU140" s="248" t="s">
        <v>90</v>
      </c>
      <c r="AV140" s="11" t="s">
        <v>90</v>
      </c>
      <c r="AW140" s="11" t="s">
        <v>43</v>
      </c>
      <c r="AX140" s="11" t="s">
        <v>80</v>
      </c>
      <c r="AY140" s="248" t="s">
        <v>162</v>
      </c>
    </row>
    <row r="141" s="12" customFormat="1">
      <c r="B141" s="249"/>
      <c r="C141" s="250"/>
      <c r="D141" s="235" t="s">
        <v>173</v>
      </c>
      <c r="E141" s="251" t="s">
        <v>37</v>
      </c>
      <c r="F141" s="252" t="s">
        <v>180</v>
      </c>
      <c r="G141" s="250"/>
      <c r="H141" s="253">
        <v>852.67600000000004</v>
      </c>
      <c r="I141" s="254"/>
      <c r="J141" s="250"/>
      <c r="K141" s="250"/>
      <c r="L141" s="255"/>
      <c r="M141" s="256"/>
      <c r="N141" s="257"/>
      <c r="O141" s="257"/>
      <c r="P141" s="257"/>
      <c r="Q141" s="257"/>
      <c r="R141" s="257"/>
      <c r="S141" s="257"/>
      <c r="T141" s="258"/>
      <c r="AT141" s="259" t="s">
        <v>173</v>
      </c>
      <c r="AU141" s="259" t="s">
        <v>90</v>
      </c>
      <c r="AV141" s="12" t="s">
        <v>169</v>
      </c>
      <c r="AW141" s="12" t="s">
        <v>43</v>
      </c>
      <c r="AX141" s="12" t="s">
        <v>88</v>
      </c>
      <c r="AY141" s="259" t="s">
        <v>162</v>
      </c>
    </row>
    <row r="142" s="1" customFormat="1" ht="38.25" customHeight="1">
      <c r="B142" s="47"/>
      <c r="C142" s="223" t="s">
        <v>115</v>
      </c>
      <c r="D142" s="223" t="s">
        <v>164</v>
      </c>
      <c r="E142" s="224" t="s">
        <v>1092</v>
      </c>
      <c r="F142" s="225" t="s">
        <v>1093</v>
      </c>
      <c r="G142" s="226" t="s">
        <v>238</v>
      </c>
      <c r="H142" s="227">
        <v>49.170999999999999</v>
      </c>
      <c r="I142" s="228"/>
      <c r="J142" s="229">
        <f>ROUND(I142*H142,2)</f>
        <v>0</v>
      </c>
      <c r="K142" s="225" t="s">
        <v>168</v>
      </c>
      <c r="L142" s="73"/>
      <c r="M142" s="230" t="s">
        <v>37</v>
      </c>
      <c r="N142" s="231" t="s">
        <v>51</v>
      </c>
      <c r="O142" s="48"/>
      <c r="P142" s="232">
        <f>O142*H142</f>
        <v>0</v>
      </c>
      <c r="Q142" s="232">
        <v>0</v>
      </c>
      <c r="R142" s="232">
        <f>Q142*H142</f>
        <v>0</v>
      </c>
      <c r="S142" s="232">
        <v>0</v>
      </c>
      <c r="T142" s="233">
        <f>S142*H142</f>
        <v>0</v>
      </c>
      <c r="AR142" s="24" t="s">
        <v>169</v>
      </c>
      <c r="AT142" s="24" t="s">
        <v>164</v>
      </c>
      <c r="AU142" s="24" t="s">
        <v>90</v>
      </c>
      <c r="AY142" s="24" t="s">
        <v>162</v>
      </c>
      <c r="BE142" s="234">
        <f>IF(N142="základní",J142,0)</f>
        <v>0</v>
      </c>
      <c r="BF142" s="234">
        <f>IF(N142="snížená",J142,0)</f>
        <v>0</v>
      </c>
      <c r="BG142" s="234">
        <f>IF(N142="zákl. přenesená",J142,0)</f>
        <v>0</v>
      </c>
      <c r="BH142" s="234">
        <f>IF(N142="sníž. přenesená",J142,0)</f>
        <v>0</v>
      </c>
      <c r="BI142" s="234">
        <f>IF(N142="nulová",J142,0)</f>
        <v>0</v>
      </c>
      <c r="BJ142" s="24" t="s">
        <v>88</v>
      </c>
      <c r="BK142" s="234">
        <f>ROUND(I142*H142,2)</f>
        <v>0</v>
      </c>
      <c r="BL142" s="24" t="s">
        <v>169</v>
      </c>
      <c r="BM142" s="24" t="s">
        <v>1094</v>
      </c>
    </row>
    <row r="143" s="1" customFormat="1">
      <c r="B143" s="47"/>
      <c r="C143" s="75"/>
      <c r="D143" s="235" t="s">
        <v>171</v>
      </c>
      <c r="E143" s="75"/>
      <c r="F143" s="236" t="s">
        <v>1095</v>
      </c>
      <c r="G143" s="75"/>
      <c r="H143" s="75"/>
      <c r="I143" s="193"/>
      <c r="J143" s="75"/>
      <c r="K143" s="75"/>
      <c r="L143" s="73"/>
      <c r="M143" s="237"/>
      <c r="N143" s="48"/>
      <c r="O143" s="48"/>
      <c r="P143" s="48"/>
      <c r="Q143" s="48"/>
      <c r="R143" s="48"/>
      <c r="S143" s="48"/>
      <c r="T143" s="96"/>
      <c r="AT143" s="24" t="s">
        <v>171</v>
      </c>
      <c r="AU143" s="24" t="s">
        <v>90</v>
      </c>
    </row>
    <row r="144" s="13" customFormat="1">
      <c r="B144" s="260"/>
      <c r="C144" s="261"/>
      <c r="D144" s="235" t="s">
        <v>173</v>
      </c>
      <c r="E144" s="262" t="s">
        <v>37</v>
      </c>
      <c r="F144" s="263" t="s">
        <v>1096</v>
      </c>
      <c r="G144" s="261"/>
      <c r="H144" s="262" t="s">
        <v>37</v>
      </c>
      <c r="I144" s="264"/>
      <c r="J144" s="261"/>
      <c r="K144" s="261"/>
      <c r="L144" s="265"/>
      <c r="M144" s="266"/>
      <c r="N144" s="267"/>
      <c r="O144" s="267"/>
      <c r="P144" s="267"/>
      <c r="Q144" s="267"/>
      <c r="R144" s="267"/>
      <c r="S144" s="267"/>
      <c r="T144" s="268"/>
      <c r="AT144" s="269" t="s">
        <v>173</v>
      </c>
      <c r="AU144" s="269" t="s">
        <v>90</v>
      </c>
      <c r="AV144" s="13" t="s">
        <v>88</v>
      </c>
      <c r="AW144" s="13" t="s">
        <v>43</v>
      </c>
      <c r="AX144" s="13" t="s">
        <v>80</v>
      </c>
      <c r="AY144" s="269" t="s">
        <v>162</v>
      </c>
    </row>
    <row r="145" s="13" customFormat="1">
      <c r="B145" s="260"/>
      <c r="C145" s="261"/>
      <c r="D145" s="235" t="s">
        <v>173</v>
      </c>
      <c r="E145" s="262" t="s">
        <v>37</v>
      </c>
      <c r="F145" s="263" t="s">
        <v>1080</v>
      </c>
      <c r="G145" s="261"/>
      <c r="H145" s="262" t="s">
        <v>37</v>
      </c>
      <c r="I145" s="264"/>
      <c r="J145" s="261"/>
      <c r="K145" s="261"/>
      <c r="L145" s="265"/>
      <c r="M145" s="266"/>
      <c r="N145" s="267"/>
      <c r="O145" s="267"/>
      <c r="P145" s="267"/>
      <c r="Q145" s="267"/>
      <c r="R145" s="267"/>
      <c r="S145" s="267"/>
      <c r="T145" s="268"/>
      <c r="AT145" s="269" t="s">
        <v>173</v>
      </c>
      <c r="AU145" s="269" t="s">
        <v>90</v>
      </c>
      <c r="AV145" s="13" t="s">
        <v>88</v>
      </c>
      <c r="AW145" s="13" t="s">
        <v>43</v>
      </c>
      <c r="AX145" s="13" t="s">
        <v>80</v>
      </c>
      <c r="AY145" s="269" t="s">
        <v>162</v>
      </c>
    </row>
    <row r="146" s="11" customFormat="1">
      <c r="B146" s="238"/>
      <c r="C146" s="239"/>
      <c r="D146" s="235" t="s">
        <v>173</v>
      </c>
      <c r="E146" s="240" t="s">
        <v>37</v>
      </c>
      <c r="F146" s="241" t="s">
        <v>1097</v>
      </c>
      <c r="G146" s="239"/>
      <c r="H146" s="242">
        <v>49.170999999999999</v>
      </c>
      <c r="I146" s="243"/>
      <c r="J146" s="239"/>
      <c r="K146" s="239"/>
      <c r="L146" s="244"/>
      <c r="M146" s="245"/>
      <c r="N146" s="246"/>
      <c r="O146" s="246"/>
      <c r="P146" s="246"/>
      <c r="Q146" s="246"/>
      <c r="R146" s="246"/>
      <c r="S146" s="246"/>
      <c r="T146" s="247"/>
      <c r="AT146" s="248" t="s">
        <v>173</v>
      </c>
      <c r="AU146" s="248" t="s">
        <v>90</v>
      </c>
      <c r="AV146" s="11" t="s">
        <v>90</v>
      </c>
      <c r="AW146" s="11" t="s">
        <v>43</v>
      </c>
      <c r="AX146" s="11" t="s">
        <v>88</v>
      </c>
      <c r="AY146" s="248" t="s">
        <v>162</v>
      </c>
    </row>
    <row r="147" s="1" customFormat="1" ht="25.5" customHeight="1">
      <c r="B147" s="47"/>
      <c r="C147" s="223" t="s">
        <v>209</v>
      </c>
      <c r="D147" s="223" t="s">
        <v>164</v>
      </c>
      <c r="E147" s="224" t="s">
        <v>341</v>
      </c>
      <c r="F147" s="225" t="s">
        <v>342</v>
      </c>
      <c r="G147" s="226" t="s">
        <v>238</v>
      </c>
      <c r="H147" s="227">
        <v>49.170999999999999</v>
      </c>
      <c r="I147" s="228"/>
      <c r="J147" s="229">
        <f>ROUND(I147*H147,2)</f>
        <v>0</v>
      </c>
      <c r="K147" s="225" t="s">
        <v>168</v>
      </c>
      <c r="L147" s="73"/>
      <c r="M147" s="230" t="s">
        <v>37</v>
      </c>
      <c r="N147" s="231" t="s">
        <v>51</v>
      </c>
      <c r="O147" s="48"/>
      <c r="P147" s="232">
        <f>O147*H147</f>
        <v>0</v>
      </c>
      <c r="Q147" s="232">
        <v>0</v>
      </c>
      <c r="R147" s="232">
        <f>Q147*H147</f>
        <v>0</v>
      </c>
      <c r="S147" s="232">
        <v>0</v>
      </c>
      <c r="T147" s="233">
        <f>S147*H147</f>
        <v>0</v>
      </c>
      <c r="AR147" s="24" t="s">
        <v>169</v>
      </c>
      <c r="AT147" s="24" t="s">
        <v>164</v>
      </c>
      <c r="AU147" s="24" t="s">
        <v>90</v>
      </c>
      <c r="AY147" s="24" t="s">
        <v>162</v>
      </c>
      <c r="BE147" s="234">
        <f>IF(N147="základní",J147,0)</f>
        <v>0</v>
      </c>
      <c r="BF147" s="234">
        <f>IF(N147="snížená",J147,0)</f>
        <v>0</v>
      </c>
      <c r="BG147" s="234">
        <f>IF(N147="zákl. přenesená",J147,0)</f>
        <v>0</v>
      </c>
      <c r="BH147" s="234">
        <f>IF(N147="sníž. přenesená",J147,0)</f>
        <v>0</v>
      </c>
      <c r="BI147" s="234">
        <f>IF(N147="nulová",J147,0)</f>
        <v>0</v>
      </c>
      <c r="BJ147" s="24" t="s">
        <v>88</v>
      </c>
      <c r="BK147" s="234">
        <f>ROUND(I147*H147,2)</f>
        <v>0</v>
      </c>
      <c r="BL147" s="24" t="s">
        <v>169</v>
      </c>
      <c r="BM147" s="24" t="s">
        <v>1098</v>
      </c>
    </row>
    <row r="148" s="1" customFormat="1">
      <c r="B148" s="47"/>
      <c r="C148" s="75"/>
      <c r="D148" s="235" t="s">
        <v>171</v>
      </c>
      <c r="E148" s="75"/>
      <c r="F148" s="236" t="s">
        <v>344</v>
      </c>
      <c r="G148" s="75"/>
      <c r="H148" s="75"/>
      <c r="I148" s="193"/>
      <c r="J148" s="75"/>
      <c r="K148" s="75"/>
      <c r="L148" s="73"/>
      <c r="M148" s="237"/>
      <c r="N148" s="48"/>
      <c r="O148" s="48"/>
      <c r="P148" s="48"/>
      <c r="Q148" s="48"/>
      <c r="R148" s="48"/>
      <c r="S148" s="48"/>
      <c r="T148" s="96"/>
      <c r="AT148" s="24" t="s">
        <v>171</v>
      </c>
      <c r="AU148" s="24" t="s">
        <v>90</v>
      </c>
    </row>
    <row r="149" s="13" customFormat="1">
      <c r="B149" s="260"/>
      <c r="C149" s="261"/>
      <c r="D149" s="235" t="s">
        <v>173</v>
      </c>
      <c r="E149" s="262" t="s">
        <v>37</v>
      </c>
      <c r="F149" s="263" t="s">
        <v>1096</v>
      </c>
      <c r="G149" s="261"/>
      <c r="H149" s="262" t="s">
        <v>37</v>
      </c>
      <c r="I149" s="264"/>
      <c r="J149" s="261"/>
      <c r="K149" s="261"/>
      <c r="L149" s="265"/>
      <c r="M149" s="266"/>
      <c r="N149" s="267"/>
      <c r="O149" s="267"/>
      <c r="P149" s="267"/>
      <c r="Q149" s="267"/>
      <c r="R149" s="267"/>
      <c r="S149" s="267"/>
      <c r="T149" s="268"/>
      <c r="AT149" s="269" t="s">
        <v>173</v>
      </c>
      <c r="AU149" s="269" t="s">
        <v>90</v>
      </c>
      <c r="AV149" s="13" t="s">
        <v>88</v>
      </c>
      <c r="AW149" s="13" t="s">
        <v>43</v>
      </c>
      <c r="AX149" s="13" t="s">
        <v>80</v>
      </c>
      <c r="AY149" s="269" t="s">
        <v>162</v>
      </c>
    </row>
    <row r="150" s="13" customFormat="1">
      <c r="B150" s="260"/>
      <c r="C150" s="261"/>
      <c r="D150" s="235" t="s">
        <v>173</v>
      </c>
      <c r="E150" s="262" t="s">
        <v>37</v>
      </c>
      <c r="F150" s="263" t="s">
        <v>1080</v>
      </c>
      <c r="G150" s="261"/>
      <c r="H150" s="262" t="s">
        <v>37</v>
      </c>
      <c r="I150" s="264"/>
      <c r="J150" s="261"/>
      <c r="K150" s="261"/>
      <c r="L150" s="265"/>
      <c r="M150" s="266"/>
      <c r="N150" s="267"/>
      <c r="O150" s="267"/>
      <c r="P150" s="267"/>
      <c r="Q150" s="267"/>
      <c r="R150" s="267"/>
      <c r="S150" s="267"/>
      <c r="T150" s="268"/>
      <c r="AT150" s="269" t="s">
        <v>173</v>
      </c>
      <c r="AU150" s="269" t="s">
        <v>90</v>
      </c>
      <c r="AV150" s="13" t="s">
        <v>88</v>
      </c>
      <c r="AW150" s="13" t="s">
        <v>43</v>
      </c>
      <c r="AX150" s="13" t="s">
        <v>80</v>
      </c>
      <c r="AY150" s="269" t="s">
        <v>162</v>
      </c>
    </row>
    <row r="151" s="11" customFormat="1">
      <c r="B151" s="238"/>
      <c r="C151" s="239"/>
      <c r="D151" s="235" t="s">
        <v>173</v>
      </c>
      <c r="E151" s="240" t="s">
        <v>37</v>
      </c>
      <c r="F151" s="241" t="s">
        <v>1097</v>
      </c>
      <c r="G151" s="239"/>
      <c r="H151" s="242">
        <v>49.170999999999999</v>
      </c>
      <c r="I151" s="243"/>
      <c r="J151" s="239"/>
      <c r="K151" s="239"/>
      <c r="L151" s="244"/>
      <c r="M151" s="245"/>
      <c r="N151" s="246"/>
      <c r="O151" s="246"/>
      <c r="P151" s="246"/>
      <c r="Q151" s="246"/>
      <c r="R151" s="246"/>
      <c r="S151" s="246"/>
      <c r="T151" s="247"/>
      <c r="AT151" s="248" t="s">
        <v>173</v>
      </c>
      <c r="AU151" s="248" t="s">
        <v>90</v>
      </c>
      <c r="AV151" s="11" t="s">
        <v>90</v>
      </c>
      <c r="AW151" s="11" t="s">
        <v>43</v>
      </c>
      <c r="AX151" s="11" t="s">
        <v>88</v>
      </c>
      <c r="AY151" s="248" t="s">
        <v>162</v>
      </c>
    </row>
    <row r="152" s="10" customFormat="1" ht="29.88" customHeight="1">
      <c r="B152" s="207"/>
      <c r="C152" s="208"/>
      <c r="D152" s="209" t="s">
        <v>79</v>
      </c>
      <c r="E152" s="221" t="s">
        <v>115</v>
      </c>
      <c r="F152" s="221" t="s">
        <v>448</v>
      </c>
      <c r="G152" s="208"/>
      <c r="H152" s="208"/>
      <c r="I152" s="211"/>
      <c r="J152" s="222">
        <f>BK152</f>
        <v>0</v>
      </c>
      <c r="K152" s="208"/>
      <c r="L152" s="213"/>
      <c r="M152" s="214"/>
      <c r="N152" s="215"/>
      <c r="O152" s="215"/>
      <c r="P152" s="216">
        <f>SUM(P153:P257)</f>
        <v>0</v>
      </c>
      <c r="Q152" s="215"/>
      <c r="R152" s="216">
        <f>SUM(R153:R257)</f>
        <v>211.36538285</v>
      </c>
      <c r="S152" s="215"/>
      <c r="T152" s="217">
        <f>SUM(T153:T257)</f>
        <v>0</v>
      </c>
      <c r="AR152" s="218" t="s">
        <v>88</v>
      </c>
      <c r="AT152" s="219" t="s">
        <v>79</v>
      </c>
      <c r="AU152" s="219" t="s">
        <v>88</v>
      </c>
      <c r="AY152" s="218" t="s">
        <v>162</v>
      </c>
      <c r="BK152" s="220">
        <f>SUM(BK153:BK257)</f>
        <v>0</v>
      </c>
    </row>
    <row r="153" s="1" customFormat="1" ht="51" customHeight="1">
      <c r="B153" s="47"/>
      <c r="C153" s="223" t="s">
        <v>215</v>
      </c>
      <c r="D153" s="223" t="s">
        <v>164</v>
      </c>
      <c r="E153" s="224" t="s">
        <v>1099</v>
      </c>
      <c r="F153" s="225" t="s">
        <v>1100</v>
      </c>
      <c r="G153" s="226" t="s">
        <v>167</v>
      </c>
      <c r="H153" s="227">
        <v>869.14499999999998</v>
      </c>
      <c r="I153" s="228"/>
      <c r="J153" s="229">
        <f>ROUND(I153*H153,2)</f>
        <v>0</v>
      </c>
      <c r="K153" s="225" t="s">
        <v>168</v>
      </c>
      <c r="L153" s="73"/>
      <c r="M153" s="230" t="s">
        <v>37</v>
      </c>
      <c r="N153" s="231" t="s">
        <v>51</v>
      </c>
      <c r="O153" s="48"/>
      <c r="P153" s="232">
        <f>O153*H153</f>
        <v>0</v>
      </c>
      <c r="Q153" s="232">
        <v>0</v>
      </c>
      <c r="R153" s="232">
        <f>Q153*H153</f>
        <v>0</v>
      </c>
      <c r="S153" s="232">
        <v>0</v>
      </c>
      <c r="T153" s="233">
        <f>S153*H153</f>
        <v>0</v>
      </c>
      <c r="AR153" s="24" t="s">
        <v>169</v>
      </c>
      <c r="AT153" s="24" t="s">
        <v>164</v>
      </c>
      <c r="AU153" s="24" t="s">
        <v>90</v>
      </c>
      <c r="AY153" s="24" t="s">
        <v>162</v>
      </c>
      <c r="BE153" s="234">
        <f>IF(N153="základní",J153,0)</f>
        <v>0</v>
      </c>
      <c r="BF153" s="234">
        <f>IF(N153="snížená",J153,0)</f>
        <v>0</v>
      </c>
      <c r="BG153" s="234">
        <f>IF(N153="zákl. přenesená",J153,0)</f>
        <v>0</v>
      </c>
      <c r="BH153" s="234">
        <f>IF(N153="sníž. přenesená",J153,0)</f>
        <v>0</v>
      </c>
      <c r="BI153" s="234">
        <f>IF(N153="nulová",J153,0)</f>
        <v>0</v>
      </c>
      <c r="BJ153" s="24" t="s">
        <v>88</v>
      </c>
      <c r="BK153" s="234">
        <f>ROUND(I153*H153,2)</f>
        <v>0</v>
      </c>
      <c r="BL153" s="24" t="s">
        <v>169</v>
      </c>
      <c r="BM153" s="24" t="s">
        <v>1101</v>
      </c>
    </row>
    <row r="154" s="1" customFormat="1">
      <c r="B154" s="47"/>
      <c r="C154" s="75"/>
      <c r="D154" s="235" t="s">
        <v>171</v>
      </c>
      <c r="E154" s="75"/>
      <c r="F154" s="236" t="s">
        <v>1102</v>
      </c>
      <c r="G154" s="75"/>
      <c r="H154" s="75"/>
      <c r="I154" s="193"/>
      <c r="J154" s="75"/>
      <c r="K154" s="75"/>
      <c r="L154" s="73"/>
      <c r="M154" s="237"/>
      <c r="N154" s="48"/>
      <c r="O154" s="48"/>
      <c r="P154" s="48"/>
      <c r="Q154" s="48"/>
      <c r="R154" s="48"/>
      <c r="S154" s="48"/>
      <c r="T154" s="96"/>
      <c r="AT154" s="24" t="s">
        <v>171</v>
      </c>
      <c r="AU154" s="24" t="s">
        <v>90</v>
      </c>
    </row>
    <row r="155" s="11" customFormat="1">
      <c r="B155" s="238"/>
      <c r="C155" s="239"/>
      <c r="D155" s="235" t="s">
        <v>173</v>
      </c>
      <c r="E155" s="240" t="s">
        <v>37</v>
      </c>
      <c r="F155" s="241" t="s">
        <v>1082</v>
      </c>
      <c r="G155" s="239"/>
      <c r="H155" s="242">
        <v>504.46899999999999</v>
      </c>
      <c r="I155" s="243"/>
      <c r="J155" s="239"/>
      <c r="K155" s="239"/>
      <c r="L155" s="244"/>
      <c r="M155" s="245"/>
      <c r="N155" s="246"/>
      <c r="O155" s="246"/>
      <c r="P155" s="246"/>
      <c r="Q155" s="246"/>
      <c r="R155" s="246"/>
      <c r="S155" s="246"/>
      <c r="T155" s="247"/>
      <c r="AT155" s="248" t="s">
        <v>173</v>
      </c>
      <c r="AU155" s="248" t="s">
        <v>90</v>
      </c>
      <c r="AV155" s="11" t="s">
        <v>90</v>
      </c>
      <c r="AW155" s="11" t="s">
        <v>43</v>
      </c>
      <c r="AX155" s="11" t="s">
        <v>80</v>
      </c>
      <c r="AY155" s="248" t="s">
        <v>162</v>
      </c>
    </row>
    <row r="156" s="11" customFormat="1">
      <c r="B156" s="238"/>
      <c r="C156" s="239"/>
      <c r="D156" s="235" t="s">
        <v>173</v>
      </c>
      <c r="E156" s="240" t="s">
        <v>37</v>
      </c>
      <c r="F156" s="241" t="s">
        <v>1083</v>
      </c>
      <c r="G156" s="239"/>
      <c r="H156" s="242">
        <v>364.67599999999999</v>
      </c>
      <c r="I156" s="243"/>
      <c r="J156" s="239"/>
      <c r="K156" s="239"/>
      <c r="L156" s="244"/>
      <c r="M156" s="245"/>
      <c r="N156" s="246"/>
      <c r="O156" s="246"/>
      <c r="P156" s="246"/>
      <c r="Q156" s="246"/>
      <c r="R156" s="246"/>
      <c r="S156" s="246"/>
      <c r="T156" s="247"/>
      <c r="AT156" s="248" t="s">
        <v>173</v>
      </c>
      <c r="AU156" s="248" t="s">
        <v>90</v>
      </c>
      <c r="AV156" s="11" t="s">
        <v>90</v>
      </c>
      <c r="AW156" s="11" t="s">
        <v>43</v>
      </c>
      <c r="AX156" s="11" t="s">
        <v>80</v>
      </c>
      <c r="AY156" s="248" t="s">
        <v>162</v>
      </c>
    </row>
    <row r="157" s="12" customFormat="1">
      <c r="B157" s="249"/>
      <c r="C157" s="250"/>
      <c r="D157" s="235" t="s">
        <v>173</v>
      </c>
      <c r="E157" s="251" t="s">
        <v>37</v>
      </c>
      <c r="F157" s="252" t="s">
        <v>180</v>
      </c>
      <c r="G157" s="250"/>
      <c r="H157" s="253">
        <v>869.14499999999998</v>
      </c>
      <c r="I157" s="254"/>
      <c r="J157" s="250"/>
      <c r="K157" s="250"/>
      <c r="L157" s="255"/>
      <c r="M157" s="256"/>
      <c r="N157" s="257"/>
      <c r="O157" s="257"/>
      <c r="P157" s="257"/>
      <c r="Q157" s="257"/>
      <c r="R157" s="257"/>
      <c r="S157" s="257"/>
      <c r="T157" s="258"/>
      <c r="AT157" s="259" t="s">
        <v>173</v>
      </c>
      <c r="AU157" s="259" t="s">
        <v>90</v>
      </c>
      <c r="AV157" s="12" t="s">
        <v>169</v>
      </c>
      <c r="AW157" s="12" t="s">
        <v>43</v>
      </c>
      <c r="AX157" s="12" t="s">
        <v>88</v>
      </c>
      <c r="AY157" s="259" t="s">
        <v>162</v>
      </c>
    </row>
    <row r="158" s="1" customFormat="1" ht="16.5" customHeight="1">
      <c r="B158" s="47"/>
      <c r="C158" s="281" t="s">
        <v>222</v>
      </c>
      <c r="D158" s="281" t="s">
        <v>356</v>
      </c>
      <c r="E158" s="282" t="s">
        <v>1103</v>
      </c>
      <c r="F158" s="283" t="s">
        <v>1104</v>
      </c>
      <c r="G158" s="284" t="s">
        <v>337</v>
      </c>
      <c r="H158" s="285">
        <v>13.194000000000001</v>
      </c>
      <c r="I158" s="286"/>
      <c r="J158" s="287">
        <f>ROUND(I158*H158,2)</f>
        <v>0</v>
      </c>
      <c r="K158" s="283" t="s">
        <v>168</v>
      </c>
      <c r="L158" s="288"/>
      <c r="M158" s="289" t="s">
        <v>37</v>
      </c>
      <c r="N158" s="290" t="s">
        <v>51</v>
      </c>
      <c r="O158" s="48"/>
      <c r="P158" s="232">
        <f>O158*H158</f>
        <v>0</v>
      </c>
      <c r="Q158" s="232">
        <v>1</v>
      </c>
      <c r="R158" s="232">
        <f>Q158*H158</f>
        <v>13.194000000000001</v>
      </c>
      <c r="S158" s="232">
        <v>0</v>
      </c>
      <c r="T158" s="233">
        <f>S158*H158</f>
        <v>0</v>
      </c>
      <c r="AR158" s="24" t="s">
        <v>222</v>
      </c>
      <c r="AT158" s="24" t="s">
        <v>356</v>
      </c>
      <c r="AU158" s="24" t="s">
        <v>90</v>
      </c>
      <c r="AY158" s="24" t="s">
        <v>162</v>
      </c>
      <c r="BE158" s="234">
        <f>IF(N158="základní",J158,0)</f>
        <v>0</v>
      </c>
      <c r="BF158" s="234">
        <f>IF(N158="snížená",J158,0)</f>
        <v>0</v>
      </c>
      <c r="BG158" s="234">
        <f>IF(N158="zákl. přenesená",J158,0)</f>
        <v>0</v>
      </c>
      <c r="BH158" s="234">
        <f>IF(N158="sníž. přenesená",J158,0)</f>
        <v>0</v>
      </c>
      <c r="BI158" s="234">
        <f>IF(N158="nulová",J158,0)</f>
        <v>0</v>
      </c>
      <c r="BJ158" s="24" t="s">
        <v>88</v>
      </c>
      <c r="BK158" s="234">
        <f>ROUND(I158*H158,2)</f>
        <v>0</v>
      </c>
      <c r="BL158" s="24" t="s">
        <v>169</v>
      </c>
      <c r="BM158" s="24" t="s">
        <v>1105</v>
      </c>
    </row>
    <row r="159" s="11" customFormat="1">
      <c r="B159" s="238"/>
      <c r="C159" s="239"/>
      <c r="D159" s="235" t="s">
        <v>173</v>
      </c>
      <c r="E159" s="240" t="s">
        <v>37</v>
      </c>
      <c r="F159" s="241" t="s">
        <v>1106</v>
      </c>
      <c r="G159" s="239"/>
      <c r="H159" s="242">
        <v>13.194000000000001</v>
      </c>
      <c r="I159" s="243"/>
      <c r="J159" s="239"/>
      <c r="K159" s="239"/>
      <c r="L159" s="244"/>
      <c r="M159" s="245"/>
      <c r="N159" s="246"/>
      <c r="O159" s="246"/>
      <c r="P159" s="246"/>
      <c r="Q159" s="246"/>
      <c r="R159" s="246"/>
      <c r="S159" s="246"/>
      <c r="T159" s="247"/>
      <c r="AT159" s="248" t="s">
        <v>173</v>
      </c>
      <c r="AU159" s="248" t="s">
        <v>90</v>
      </c>
      <c r="AV159" s="11" t="s">
        <v>90</v>
      </c>
      <c r="AW159" s="11" t="s">
        <v>43</v>
      </c>
      <c r="AX159" s="11" t="s">
        <v>88</v>
      </c>
      <c r="AY159" s="248" t="s">
        <v>162</v>
      </c>
    </row>
    <row r="160" s="1" customFormat="1" ht="25.5" customHeight="1">
      <c r="B160" s="47"/>
      <c r="C160" s="223" t="s">
        <v>226</v>
      </c>
      <c r="D160" s="223" t="s">
        <v>164</v>
      </c>
      <c r="E160" s="224" t="s">
        <v>1107</v>
      </c>
      <c r="F160" s="225" t="s">
        <v>1108</v>
      </c>
      <c r="G160" s="226" t="s">
        <v>167</v>
      </c>
      <c r="H160" s="227">
        <v>349.69999999999999</v>
      </c>
      <c r="I160" s="228"/>
      <c r="J160" s="229">
        <f>ROUND(I160*H160,2)</f>
        <v>0</v>
      </c>
      <c r="K160" s="225" t="s">
        <v>168</v>
      </c>
      <c r="L160" s="73"/>
      <c r="M160" s="230" t="s">
        <v>37</v>
      </c>
      <c r="N160" s="231" t="s">
        <v>51</v>
      </c>
      <c r="O160" s="48"/>
      <c r="P160" s="232">
        <f>O160*H160</f>
        <v>0</v>
      </c>
      <c r="Q160" s="232">
        <v>0</v>
      </c>
      <c r="R160" s="232">
        <f>Q160*H160</f>
        <v>0</v>
      </c>
      <c r="S160" s="232">
        <v>0</v>
      </c>
      <c r="T160" s="233">
        <f>S160*H160</f>
        <v>0</v>
      </c>
      <c r="AR160" s="24" t="s">
        <v>169</v>
      </c>
      <c r="AT160" s="24" t="s">
        <v>164</v>
      </c>
      <c r="AU160" s="24" t="s">
        <v>90</v>
      </c>
      <c r="AY160" s="24" t="s">
        <v>162</v>
      </c>
      <c r="BE160" s="234">
        <f>IF(N160="základní",J160,0)</f>
        <v>0</v>
      </c>
      <c r="BF160" s="234">
        <f>IF(N160="snížená",J160,0)</f>
        <v>0</v>
      </c>
      <c r="BG160" s="234">
        <f>IF(N160="zákl. přenesená",J160,0)</f>
        <v>0</v>
      </c>
      <c r="BH160" s="234">
        <f>IF(N160="sníž. přenesená",J160,0)</f>
        <v>0</v>
      </c>
      <c r="BI160" s="234">
        <f>IF(N160="nulová",J160,0)</f>
        <v>0</v>
      </c>
      <c r="BJ160" s="24" t="s">
        <v>88</v>
      </c>
      <c r="BK160" s="234">
        <f>ROUND(I160*H160,2)</f>
        <v>0</v>
      </c>
      <c r="BL160" s="24" t="s">
        <v>169</v>
      </c>
      <c r="BM160" s="24" t="s">
        <v>1109</v>
      </c>
    </row>
    <row r="161" s="11" customFormat="1">
      <c r="B161" s="238"/>
      <c r="C161" s="239"/>
      <c r="D161" s="235" t="s">
        <v>173</v>
      </c>
      <c r="E161" s="240" t="s">
        <v>37</v>
      </c>
      <c r="F161" s="241" t="s">
        <v>174</v>
      </c>
      <c r="G161" s="239"/>
      <c r="H161" s="242">
        <v>230.44999999999999</v>
      </c>
      <c r="I161" s="243"/>
      <c r="J161" s="239"/>
      <c r="K161" s="239"/>
      <c r="L161" s="244"/>
      <c r="M161" s="245"/>
      <c r="N161" s="246"/>
      <c r="O161" s="246"/>
      <c r="P161" s="246"/>
      <c r="Q161" s="246"/>
      <c r="R161" s="246"/>
      <c r="S161" s="246"/>
      <c r="T161" s="247"/>
      <c r="AT161" s="248" t="s">
        <v>173</v>
      </c>
      <c r="AU161" s="248" t="s">
        <v>90</v>
      </c>
      <c r="AV161" s="11" t="s">
        <v>90</v>
      </c>
      <c r="AW161" s="11" t="s">
        <v>43</v>
      </c>
      <c r="AX161" s="11" t="s">
        <v>80</v>
      </c>
      <c r="AY161" s="248" t="s">
        <v>162</v>
      </c>
    </row>
    <row r="162" s="11" customFormat="1">
      <c r="B162" s="238"/>
      <c r="C162" s="239"/>
      <c r="D162" s="235" t="s">
        <v>173</v>
      </c>
      <c r="E162" s="240" t="s">
        <v>37</v>
      </c>
      <c r="F162" s="241" t="s">
        <v>175</v>
      </c>
      <c r="G162" s="239"/>
      <c r="H162" s="242">
        <v>1.8</v>
      </c>
      <c r="I162" s="243"/>
      <c r="J162" s="239"/>
      <c r="K162" s="239"/>
      <c r="L162" s="244"/>
      <c r="M162" s="245"/>
      <c r="N162" s="246"/>
      <c r="O162" s="246"/>
      <c r="P162" s="246"/>
      <c r="Q162" s="246"/>
      <c r="R162" s="246"/>
      <c r="S162" s="246"/>
      <c r="T162" s="247"/>
      <c r="AT162" s="248" t="s">
        <v>173</v>
      </c>
      <c r="AU162" s="248" t="s">
        <v>90</v>
      </c>
      <c r="AV162" s="11" t="s">
        <v>90</v>
      </c>
      <c r="AW162" s="11" t="s">
        <v>43</v>
      </c>
      <c r="AX162" s="11" t="s">
        <v>80</v>
      </c>
      <c r="AY162" s="248" t="s">
        <v>162</v>
      </c>
    </row>
    <row r="163" s="11" customFormat="1">
      <c r="B163" s="238"/>
      <c r="C163" s="239"/>
      <c r="D163" s="235" t="s">
        <v>173</v>
      </c>
      <c r="E163" s="240" t="s">
        <v>37</v>
      </c>
      <c r="F163" s="241" t="s">
        <v>176</v>
      </c>
      <c r="G163" s="239"/>
      <c r="H163" s="242">
        <v>1.8</v>
      </c>
      <c r="I163" s="243"/>
      <c r="J163" s="239"/>
      <c r="K163" s="239"/>
      <c r="L163" s="244"/>
      <c r="M163" s="245"/>
      <c r="N163" s="246"/>
      <c r="O163" s="246"/>
      <c r="P163" s="246"/>
      <c r="Q163" s="246"/>
      <c r="R163" s="246"/>
      <c r="S163" s="246"/>
      <c r="T163" s="247"/>
      <c r="AT163" s="248" t="s">
        <v>173</v>
      </c>
      <c r="AU163" s="248" t="s">
        <v>90</v>
      </c>
      <c r="AV163" s="11" t="s">
        <v>90</v>
      </c>
      <c r="AW163" s="11" t="s">
        <v>43</v>
      </c>
      <c r="AX163" s="11" t="s">
        <v>80</v>
      </c>
      <c r="AY163" s="248" t="s">
        <v>162</v>
      </c>
    </row>
    <row r="164" s="11" customFormat="1">
      <c r="B164" s="238"/>
      <c r="C164" s="239"/>
      <c r="D164" s="235" t="s">
        <v>173</v>
      </c>
      <c r="E164" s="240" t="s">
        <v>37</v>
      </c>
      <c r="F164" s="241" t="s">
        <v>177</v>
      </c>
      <c r="G164" s="239"/>
      <c r="H164" s="242">
        <v>1.8</v>
      </c>
      <c r="I164" s="243"/>
      <c r="J164" s="239"/>
      <c r="K164" s="239"/>
      <c r="L164" s="244"/>
      <c r="M164" s="245"/>
      <c r="N164" s="246"/>
      <c r="O164" s="246"/>
      <c r="P164" s="246"/>
      <c r="Q164" s="246"/>
      <c r="R164" s="246"/>
      <c r="S164" s="246"/>
      <c r="T164" s="247"/>
      <c r="AT164" s="248" t="s">
        <v>173</v>
      </c>
      <c r="AU164" s="248" t="s">
        <v>90</v>
      </c>
      <c r="AV164" s="11" t="s">
        <v>90</v>
      </c>
      <c r="AW164" s="11" t="s">
        <v>43</v>
      </c>
      <c r="AX164" s="11" t="s">
        <v>80</v>
      </c>
      <c r="AY164" s="248" t="s">
        <v>162</v>
      </c>
    </row>
    <row r="165" s="11" customFormat="1">
      <c r="B165" s="238"/>
      <c r="C165" s="239"/>
      <c r="D165" s="235" t="s">
        <v>173</v>
      </c>
      <c r="E165" s="240" t="s">
        <v>37</v>
      </c>
      <c r="F165" s="241" t="s">
        <v>178</v>
      </c>
      <c r="G165" s="239"/>
      <c r="H165" s="242">
        <v>1.8</v>
      </c>
      <c r="I165" s="243"/>
      <c r="J165" s="239"/>
      <c r="K165" s="239"/>
      <c r="L165" s="244"/>
      <c r="M165" s="245"/>
      <c r="N165" s="246"/>
      <c r="O165" s="246"/>
      <c r="P165" s="246"/>
      <c r="Q165" s="246"/>
      <c r="R165" s="246"/>
      <c r="S165" s="246"/>
      <c r="T165" s="247"/>
      <c r="AT165" s="248" t="s">
        <v>173</v>
      </c>
      <c r="AU165" s="248" t="s">
        <v>90</v>
      </c>
      <c r="AV165" s="11" t="s">
        <v>90</v>
      </c>
      <c r="AW165" s="11" t="s">
        <v>43</v>
      </c>
      <c r="AX165" s="11" t="s">
        <v>80</v>
      </c>
      <c r="AY165" s="248" t="s">
        <v>162</v>
      </c>
    </row>
    <row r="166" s="11" customFormat="1">
      <c r="B166" s="238"/>
      <c r="C166" s="239"/>
      <c r="D166" s="235" t="s">
        <v>173</v>
      </c>
      <c r="E166" s="240" t="s">
        <v>37</v>
      </c>
      <c r="F166" s="241" t="s">
        <v>179</v>
      </c>
      <c r="G166" s="239"/>
      <c r="H166" s="242">
        <v>2.8999999999999999</v>
      </c>
      <c r="I166" s="243"/>
      <c r="J166" s="239"/>
      <c r="K166" s="239"/>
      <c r="L166" s="244"/>
      <c r="M166" s="245"/>
      <c r="N166" s="246"/>
      <c r="O166" s="246"/>
      <c r="P166" s="246"/>
      <c r="Q166" s="246"/>
      <c r="R166" s="246"/>
      <c r="S166" s="246"/>
      <c r="T166" s="247"/>
      <c r="AT166" s="248" t="s">
        <v>173</v>
      </c>
      <c r="AU166" s="248" t="s">
        <v>90</v>
      </c>
      <c r="AV166" s="11" t="s">
        <v>90</v>
      </c>
      <c r="AW166" s="11" t="s">
        <v>43</v>
      </c>
      <c r="AX166" s="11" t="s">
        <v>80</v>
      </c>
      <c r="AY166" s="248" t="s">
        <v>162</v>
      </c>
    </row>
    <row r="167" s="13" customFormat="1">
      <c r="B167" s="260"/>
      <c r="C167" s="261"/>
      <c r="D167" s="235" t="s">
        <v>173</v>
      </c>
      <c r="E167" s="262" t="s">
        <v>37</v>
      </c>
      <c r="F167" s="263" t="s">
        <v>1056</v>
      </c>
      <c r="G167" s="261"/>
      <c r="H167" s="262" t="s">
        <v>37</v>
      </c>
      <c r="I167" s="264"/>
      <c r="J167" s="261"/>
      <c r="K167" s="261"/>
      <c r="L167" s="265"/>
      <c r="M167" s="266"/>
      <c r="N167" s="267"/>
      <c r="O167" s="267"/>
      <c r="P167" s="267"/>
      <c r="Q167" s="267"/>
      <c r="R167" s="267"/>
      <c r="S167" s="267"/>
      <c r="T167" s="268"/>
      <c r="AT167" s="269" t="s">
        <v>173</v>
      </c>
      <c r="AU167" s="269" t="s">
        <v>90</v>
      </c>
      <c r="AV167" s="13" t="s">
        <v>88</v>
      </c>
      <c r="AW167" s="13" t="s">
        <v>43</v>
      </c>
      <c r="AX167" s="13" t="s">
        <v>80</v>
      </c>
      <c r="AY167" s="269" t="s">
        <v>162</v>
      </c>
    </row>
    <row r="168" s="11" customFormat="1">
      <c r="B168" s="238"/>
      <c r="C168" s="239"/>
      <c r="D168" s="235" t="s">
        <v>173</v>
      </c>
      <c r="E168" s="240" t="s">
        <v>37</v>
      </c>
      <c r="F168" s="241" t="s">
        <v>639</v>
      </c>
      <c r="G168" s="239"/>
      <c r="H168" s="242">
        <v>79.650000000000006</v>
      </c>
      <c r="I168" s="243"/>
      <c r="J168" s="239"/>
      <c r="K168" s="239"/>
      <c r="L168" s="244"/>
      <c r="M168" s="245"/>
      <c r="N168" s="246"/>
      <c r="O168" s="246"/>
      <c r="P168" s="246"/>
      <c r="Q168" s="246"/>
      <c r="R168" s="246"/>
      <c r="S168" s="246"/>
      <c r="T168" s="247"/>
      <c r="AT168" s="248" t="s">
        <v>173</v>
      </c>
      <c r="AU168" s="248" t="s">
        <v>90</v>
      </c>
      <c r="AV168" s="11" t="s">
        <v>90</v>
      </c>
      <c r="AW168" s="11" t="s">
        <v>43</v>
      </c>
      <c r="AX168" s="11" t="s">
        <v>80</v>
      </c>
      <c r="AY168" s="248" t="s">
        <v>162</v>
      </c>
    </row>
    <row r="169" s="13" customFormat="1">
      <c r="B169" s="260"/>
      <c r="C169" s="261"/>
      <c r="D169" s="235" t="s">
        <v>173</v>
      </c>
      <c r="E169" s="262" t="s">
        <v>37</v>
      </c>
      <c r="F169" s="263" t="s">
        <v>1058</v>
      </c>
      <c r="G169" s="261"/>
      <c r="H169" s="262" t="s">
        <v>37</v>
      </c>
      <c r="I169" s="264"/>
      <c r="J169" s="261"/>
      <c r="K169" s="261"/>
      <c r="L169" s="265"/>
      <c r="M169" s="266"/>
      <c r="N169" s="267"/>
      <c r="O169" s="267"/>
      <c r="P169" s="267"/>
      <c r="Q169" s="267"/>
      <c r="R169" s="267"/>
      <c r="S169" s="267"/>
      <c r="T169" s="268"/>
      <c r="AT169" s="269" t="s">
        <v>173</v>
      </c>
      <c r="AU169" s="269" t="s">
        <v>90</v>
      </c>
      <c r="AV169" s="13" t="s">
        <v>88</v>
      </c>
      <c r="AW169" s="13" t="s">
        <v>43</v>
      </c>
      <c r="AX169" s="13" t="s">
        <v>80</v>
      </c>
      <c r="AY169" s="269" t="s">
        <v>162</v>
      </c>
    </row>
    <row r="170" s="11" customFormat="1">
      <c r="B170" s="238"/>
      <c r="C170" s="239"/>
      <c r="D170" s="235" t="s">
        <v>173</v>
      </c>
      <c r="E170" s="240" t="s">
        <v>37</v>
      </c>
      <c r="F170" s="241" t="s">
        <v>930</v>
      </c>
      <c r="G170" s="239"/>
      <c r="H170" s="242">
        <v>29.5</v>
      </c>
      <c r="I170" s="243"/>
      <c r="J170" s="239"/>
      <c r="K170" s="239"/>
      <c r="L170" s="244"/>
      <c r="M170" s="245"/>
      <c r="N170" s="246"/>
      <c r="O170" s="246"/>
      <c r="P170" s="246"/>
      <c r="Q170" s="246"/>
      <c r="R170" s="246"/>
      <c r="S170" s="246"/>
      <c r="T170" s="247"/>
      <c r="AT170" s="248" t="s">
        <v>173</v>
      </c>
      <c r="AU170" s="248" t="s">
        <v>90</v>
      </c>
      <c r="AV170" s="11" t="s">
        <v>90</v>
      </c>
      <c r="AW170" s="11" t="s">
        <v>43</v>
      </c>
      <c r="AX170" s="11" t="s">
        <v>80</v>
      </c>
      <c r="AY170" s="248" t="s">
        <v>162</v>
      </c>
    </row>
    <row r="171" s="12" customFormat="1">
      <c r="B171" s="249"/>
      <c r="C171" s="250"/>
      <c r="D171" s="235" t="s">
        <v>173</v>
      </c>
      <c r="E171" s="251" t="s">
        <v>1049</v>
      </c>
      <c r="F171" s="252" t="s">
        <v>180</v>
      </c>
      <c r="G171" s="250"/>
      <c r="H171" s="253">
        <v>349.69999999999999</v>
      </c>
      <c r="I171" s="254"/>
      <c r="J171" s="250"/>
      <c r="K171" s="250"/>
      <c r="L171" s="255"/>
      <c r="M171" s="256"/>
      <c r="N171" s="257"/>
      <c r="O171" s="257"/>
      <c r="P171" s="257"/>
      <c r="Q171" s="257"/>
      <c r="R171" s="257"/>
      <c r="S171" s="257"/>
      <c r="T171" s="258"/>
      <c r="AT171" s="259" t="s">
        <v>173</v>
      </c>
      <c r="AU171" s="259" t="s">
        <v>90</v>
      </c>
      <c r="AV171" s="12" t="s">
        <v>169</v>
      </c>
      <c r="AW171" s="12" t="s">
        <v>43</v>
      </c>
      <c r="AX171" s="12" t="s">
        <v>88</v>
      </c>
      <c r="AY171" s="259" t="s">
        <v>162</v>
      </c>
    </row>
    <row r="172" s="1" customFormat="1" ht="25.5" customHeight="1">
      <c r="B172" s="47"/>
      <c r="C172" s="223" t="s">
        <v>231</v>
      </c>
      <c r="D172" s="223" t="s">
        <v>164</v>
      </c>
      <c r="E172" s="224" t="s">
        <v>1110</v>
      </c>
      <c r="F172" s="225" t="s">
        <v>1111</v>
      </c>
      <c r="G172" s="226" t="s">
        <v>167</v>
      </c>
      <c r="H172" s="227">
        <v>349.69999999999999</v>
      </c>
      <c r="I172" s="228"/>
      <c r="J172" s="229">
        <f>ROUND(I172*H172,2)</f>
        <v>0</v>
      </c>
      <c r="K172" s="225" t="s">
        <v>168</v>
      </c>
      <c r="L172" s="73"/>
      <c r="M172" s="230" t="s">
        <v>37</v>
      </c>
      <c r="N172" s="231" t="s">
        <v>51</v>
      </c>
      <c r="O172" s="48"/>
      <c r="P172" s="232">
        <f>O172*H172</f>
        <v>0</v>
      </c>
      <c r="Q172" s="232">
        <v>0</v>
      </c>
      <c r="R172" s="232">
        <f>Q172*H172</f>
        <v>0</v>
      </c>
      <c r="S172" s="232">
        <v>0</v>
      </c>
      <c r="T172" s="233">
        <f>S172*H172</f>
        <v>0</v>
      </c>
      <c r="AR172" s="24" t="s">
        <v>169</v>
      </c>
      <c r="AT172" s="24" t="s">
        <v>164</v>
      </c>
      <c r="AU172" s="24" t="s">
        <v>90</v>
      </c>
      <c r="AY172" s="24" t="s">
        <v>162</v>
      </c>
      <c r="BE172" s="234">
        <f>IF(N172="základní",J172,0)</f>
        <v>0</v>
      </c>
      <c r="BF172" s="234">
        <f>IF(N172="snížená",J172,0)</f>
        <v>0</v>
      </c>
      <c r="BG172" s="234">
        <f>IF(N172="zákl. přenesená",J172,0)</f>
        <v>0</v>
      </c>
      <c r="BH172" s="234">
        <f>IF(N172="sníž. přenesená",J172,0)</f>
        <v>0</v>
      </c>
      <c r="BI172" s="234">
        <f>IF(N172="nulová",J172,0)</f>
        <v>0</v>
      </c>
      <c r="BJ172" s="24" t="s">
        <v>88</v>
      </c>
      <c r="BK172" s="234">
        <f>ROUND(I172*H172,2)</f>
        <v>0</v>
      </c>
      <c r="BL172" s="24" t="s">
        <v>169</v>
      </c>
      <c r="BM172" s="24" t="s">
        <v>1112</v>
      </c>
    </row>
    <row r="173" s="11" customFormat="1">
      <c r="B173" s="238"/>
      <c r="C173" s="239"/>
      <c r="D173" s="235" t="s">
        <v>173</v>
      </c>
      <c r="E173" s="240" t="s">
        <v>37</v>
      </c>
      <c r="F173" s="241" t="s">
        <v>1049</v>
      </c>
      <c r="G173" s="239"/>
      <c r="H173" s="242">
        <v>349.69999999999999</v>
      </c>
      <c r="I173" s="243"/>
      <c r="J173" s="239"/>
      <c r="K173" s="239"/>
      <c r="L173" s="244"/>
      <c r="M173" s="245"/>
      <c r="N173" s="246"/>
      <c r="O173" s="246"/>
      <c r="P173" s="246"/>
      <c r="Q173" s="246"/>
      <c r="R173" s="246"/>
      <c r="S173" s="246"/>
      <c r="T173" s="247"/>
      <c r="AT173" s="248" t="s">
        <v>173</v>
      </c>
      <c r="AU173" s="248" t="s">
        <v>90</v>
      </c>
      <c r="AV173" s="11" t="s">
        <v>90</v>
      </c>
      <c r="AW173" s="11" t="s">
        <v>43</v>
      </c>
      <c r="AX173" s="11" t="s">
        <v>88</v>
      </c>
      <c r="AY173" s="248" t="s">
        <v>162</v>
      </c>
    </row>
    <row r="174" s="1" customFormat="1" ht="25.5" customHeight="1">
      <c r="B174" s="47"/>
      <c r="C174" s="223" t="s">
        <v>235</v>
      </c>
      <c r="D174" s="223" t="s">
        <v>164</v>
      </c>
      <c r="E174" s="224" t="s">
        <v>741</v>
      </c>
      <c r="F174" s="225" t="s">
        <v>742</v>
      </c>
      <c r="G174" s="226" t="s">
        <v>167</v>
      </c>
      <c r="H174" s="227">
        <v>201</v>
      </c>
      <c r="I174" s="228"/>
      <c r="J174" s="229">
        <f>ROUND(I174*H174,2)</f>
        <v>0</v>
      </c>
      <c r="K174" s="225" t="s">
        <v>168</v>
      </c>
      <c r="L174" s="73"/>
      <c r="M174" s="230" t="s">
        <v>37</v>
      </c>
      <c r="N174" s="231" t="s">
        <v>51</v>
      </c>
      <c r="O174" s="48"/>
      <c r="P174" s="232">
        <f>O174*H174</f>
        <v>0</v>
      </c>
      <c r="Q174" s="232">
        <v>0</v>
      </c>
      <c r="R174" s="232">
        <f>Q174*H174</f>
        <v>0</v>
      </c>
      <c r="S174" s="232">
        <v>0</v>
      </c>
      <c r="T174" s="233">
        <f>S174*H174</f>
        <v>0</v>
      </c>
      <c r="AR174" s="24" t="s">
        <v>169</v>
      </c>
      <c r="AT174" s="24" t="s">
        <v>164</v>
      </c>
      <c r="AU174" s="24" t="s">
        <v>90</v>
      </c>
      <c r="AY174" s="24" t="s">
        <v>162</v>
      </c>
      <c r="BE174" s="234">
        <f>IF(N174="základní",J174,0)</f>
        <v>0</v>
      </c>
      <c r="BF174" s="234">
        <f>IF(N174="snížená",J174,0)</f>
        <v>0</v>
      </c>
      <c r="BG174" s="234">
        <f>IF(N174="zákl. přenesená",J174,0)</f>
        <v>0</v>
      </c>
      <c r="BH174" s="234">
        <f>IF(N174="sníž. přenesená",J174,0)</f>
        <v>0</v>
      </c>
      <c r="BI174" s="234">
        <f>IF(N174="nulová",J174,0)</f>
        <v>0</v>
      </c>
      <c r="BJ174" s="24" t="s">
        <v>88</v>
      </c>
      <c r="BK174" s="234">
        <f>ROUND(I174*H174,2)</f>
        <v>0</v>
      </c>
      <c r="BL174" s="24" t="s">
        <v>169</v>
      </c>
      <c r="BM174" s="24" t="s">
        <v>1113</v>
      </c>
    </row>
    <row r="175" s="13" customFormat="1">
      <c r="B175" s="260"/>
      <c r="C175" s="261"/>
      <c r="D175" s="235" t="s">
        <v>173</v>
      </c>
      <c r="E175" s="262" t="s">
        <v>37</v>
      </c>
      <c r="F175" s="263" t="s">
        <v>1057</v>
      </c>
      <c r="G175" s="261"/>
      <c r="H175" s="262" t="s">
        <v>37</v>
      </c>
      <c r="I175" s="264"/>
      <c r="J175" s="261"/>
      <c r="K175" s="261"/>
      <c r="L175" s="265"/>
      <c r="M175" s="266"/>
      <c r="N175" s="267"/>
      <c r="O175" s="267"/>
      <c r="P175" s="267"/>
      <c r="Q175" s="267"/>
      <c r="R175" s="267"/>
      <c r="S175" s="267"/>
      <c r="T175" s="268"/>
      <c r="AT175" s="269" t="s">
        <v>173</v>
      </c>
      <c r="AU175" s="269" t="s">
        <v>90</v>
      </c>
      <c r="AV175" s="13" t="s">
        <v>88</v>
      </c>
      <c r="AW175" s="13" t="s">
        <v>43</v>
      </c>
      <c r="AX175" s="13" t="s">
        <v>80</v>
      </c>
      <c r="AY175" s="269" t="s">
        <v>162</v>
      </c>
    </row>
    <row r="176" s="11" customFormat="1">
      <c r="B176" s="238"/>
      <c r="C176" s="239"/>
      <c r="D176" s="235" t="s">
        <v>173</v>
      </c>
      <c r="E176" s="240" t="s">
        <v>37</v>
      </c>
      <c r="F176" s="241" t="s">
        <v>822</v>
      </c>
      <c r="G176" s="239"/>
      <c r="H176" s="242">
        <v>112.5</v>
      </c>
      <c r="I176" s="243"/>
      <c r="J176" s="239"/>
      <c r="K176" s="239"/>
      <c r="L176" s="244"/>
      <c r="M176" s="245"/>
      <c r="N176" s="246"/>
      <c r="O176" s="246"/>
      <c r="P176" s="246"/>
      <c r="Q176" s="246"/>
      <c r="R176" s="246"/>
      <c r="S176" s="246"/>
      <c r="T176" s="247"/>
      <c r="AT176" s="248" t="s">
        <v>173</v>
      </c>
      <c r="AU176" s="248" t="s">
        <v>90</v>
      </c>
      <c r="AV176" s="11" t="s">
        <v>90</v>
      </c>
      <c r="AW176" s="11" t="s">
        <v>43</v>
      </c>
      <c r="AX176" s="11" t="s">
        <v>80</v>
      </c>
      <c r="AY176" s="248" t="s">
        <v>162</v>
      </c>
    </row>
    <row r="177" s="13" customFormat="1">
      <c r="B177" s="260"/>
      <c r="C177" s="261"/>
      <c r="D177" s="235" t="s">
        <v>173</v>
      </c>
      <c r="E177" s="262" t="s">
        <v>37</v>
      </c>
      <c r="F177" s="263" t="s">
        <v>1114</v>
      </c>
      <c r="G177" s="261"/>
      <c r="H177" s="262" t="s">
        <v>37</v>
      </c>
      <c r="I177" s="264"/>
      <c r="J177" s="261"/>
      <c r="K177" s="261"/>
      <c r="L177" s="265"/>
      <c r="M177" s="266"/>
      <c r="N177" s="267"/>
      <c r="O177" s="267"/>
      <c r="P177" s="267"/>
      <c r="Q177" s="267"/>
      <c r="R177" s="267"/>
      <c r="S177" s="267"/>
      <c r="T177" s="268"/>
      <c r="AT177" s="269" t="s">
        <v>173</v>
      </c>
      <c r="AU177" s="269" t="s">
        <v>90</v>
      </c>
      <c r="AV177" s="13" t="s">
        <v>88</v>
      </c>
      <c r="AW177" s="13" t="s">
        <v>43</v>
      </c>
      <c r="AX177" s="13" t="s">
        <v>80</v>
      </c>
      <c r="AY177" s="269" t="s">
        <v>162</v>
      </c>
    </row>
    <row r="178" s="11" customFormat="1">
      <c r="B178" s="238"/>
      <c r="C178" s="239"/>
      <c r="D178" s="235" t="s">
        <v>173</v>
      </c>
      <c r="E178" s="240" t="s">
        <v>37</v>
      </c>
      <c r="F178" s="241" t="s">
        <v>628</v>
      </c>
      <c r="G178" s="239"/>
      <c r="H178" s="242">
        <v>1.5</v>
      </c>
      <c r="I178" s="243"/>
      <c r="J178" s="239"/>
      <c r="K178" s="239"/>
      <c r="L178" s="244"/>
      <c r="M178" s="245"/>
      <c r="N178" s="246"/>
      <c r="O178" s="246"/>
      <c r="P178" s="246"/>
      <c r="Q178" s="246"/>
      <c r="R178" s="246"/>
      <c r="S178" s="246"/>
      <c r="T178" s="247"/>
      <c r="AT178" s="248" t="s">
        <v>173</v>
      </c>
      <c r="AU178" s="248" t="s">
        <v>90</v>
      </c>
      <c r="AV178" s="11" t="s">
        <v>90</v>
      </c>
      <c r="AW178" s="11" t="s">
        <v>43</v>
      </c>
      <c r="AX178" s="11" t="s">
        <v>80</v>
      </c>
      <c r="AY178" s="248" t="s">
        <v>162</v>
      </c>
    </row>
    <row r="179" s="11" customFormat="1">
      <c r="B179" s="238"/>
      <c r="C179" s="239"/>
      <c r="D179" s="235" t="s">
        <v>173</v>
      </c>
      <c r="E179" s="240" t="s">
        <v>37</v>
      </c>
      <c r="F179" s="241" t="s">
        <v>632</v>
      </c>
      <c r="G179" s="239"/>
      <c r="H179" s="242">
        <v>3</v>
      </c>
      <c r="I179" s="243"/>
      <c r="J179" s="239"/>
      <c r="K179" s="239"/>
      <c r="L179" s="244"/>
      <c r="M179" s="245"/>
      <c r="N179" s="246"/>
      <c r="O179" s="246"/>
      <c r="P179" s="246"/>
      <c r="Q179" s="246"/>
      <c r="R179" s="246"/>
      <c r="S179" s="246"/>
      <c r="T179" s="247"/>
      <c r="AT179" s="248" t="s">
        <v>173</v>
      </c>
      <c r="AU179" s="248" t="s">
        <v>90</v>
      </c>
      <c r="AV179" s="11" t="s">
        <v>90</v>
      </c>
      <c r="AW179" s="11" t="s">
        <v>43</v>
      </c>
      <c r="AX179" s="11" t="s">
        <v>80</v>
      </c>
      <c r="AY179" s="248" t="s">
        <v>162</v>
      </c>
    </row>
    <row r="180" s="11" customFormat="1">
      <c r="B180" s="238"/>
      <c r="C180" s="239"/>
      <c r="D180" s="235" t="s">
        <v>173</v>
      </c>
      <c r="E180" s="240" t="s">
        <v>37</v>
      </c>
      <c r="F180" s="241" t="s">
        <v>633</v>
      </c>
      <c r="G180" s="239"/>
      <c r="H180" s="242">
        <v>70</v>
      </c>
      <c r="I180" s="243"/>
      <c r="J180" s="239"/>
      <c r="K180" s="239"/>
      <c r="L180" s="244"/>
      <c r="M180" s="245"/>
      <c r="N180" s="246"/>
      <c r="O180" s="246"/>
      <c r="P180" s="246"/>
      <c r="Q180" s="246"/>
      <c r="R180" s="246"/>
      <c r="S180" s="246"/>
      <c r="T180" s="247"/>
      <c r="AT180" s="248" t="s">
        <v>173</v>
      </c>
      <c r="AU180" s="248" t="s">
        <v>90</v>
      </c>
      <c r="AV180" s="11" t="s">
        <v>90</v>
      </c>
      <c r="AW180" s="11" t="s">
        <v>43</v>
      </c>
      <c r="AX180" s="11" t="s">
        <v>80</v>
      </c>
      <c r="AY180" s="248" t="s">
        <v>162</v>
      </c>
    </row>
    <row r="181" s="11" customFormat="1">
      <c r="B181" s="238"/>
      <c r="C181" s="239"/>
      <c r="D181" s="235" t="s">
        <v>173</v>
      </c>
      <c r="E181" s="240" t="s">
        <v>37</v>
      </c>
      <c r="F181" s="241" t="s">
        <v>634</v>
      </c>
      <c r="G181" s="239"/>
      <c r="H181" s="242">
        <v>14</v>
      </c>
      <c r="I181" s="243"/>
      <c r="J181" s="239"/>
      <c r="K181" s="239"/>
      <c r="L181" s="244"/>
      <c r="M181" s="245"/>
      <c r="N181" s="246"/>
      <c r="O181" s="246"/>
      <c r="P181" s="246"/>
      <c r="Q181" s="246"/>
      <c r="R181" s="246"/>
      <c r="S181" s="246"/>
      <c r="T181" s="247"/>
      <c r="AT181" s="248" t="s">
        <v>173</v>
      </c>
      <c r="AU181" s="248" t="s">
        <v>90</v>
      </c>
      <c r="AV181" s="11" t="s">
        <v>90</v>
      </c>
      <c r="AW181" s="11" t="s">
        <v>43</v>
      </c>
      <c r="AX181" s="11" t="s">
        <v>80</v>
      </c>
      <c r="AY181" s="248" t="s">
        <v>162</v>
      </c>
    </row>
    <row r="182" s="12" customFormat="1">
      <c r="B182" s="249"/>
      <c r="C182" s="250"/>
      <c r="D182" s="235" t="s">
        <v>173</v>
      </c>
      <c r="E182" s="251" t="s">
        <v>37</v>
      </c>
      <c r="F182" s="252" t="s">
        <v>180</v>
      </c>
      <c r="G182" s="250"/>
      <c r="H182" s="253">
        <v>201</v>
      </c>
      <c r="I182" s="254"/>
      <c r="J182" s="250"/>
      <c r="K182" s="250"/>
      <c r="L182" s="255"/>
      <c r="M182" s="256"/>
      <c r="N182" s="257"/>
      <c r="O182" s="257"/>
      <c r="P182" s="257"/>
      <c r="Q182" s="257"/>
      <c r="R182" s="257"/>
      <c r="S182" s="257"/>
      <c r="T182" s="258"/>
      <c r="AT182" s="259" t="s">
        <v>173</v>
      </c>
      <c r="AU182" s="259" t="s">
        <v>90</v>
      </c>
      <c r="AV182" s="12" t="s">
        <v>169</v>
      </c>
      <c r="AW182" s="12" t="s">
        <v>43</v>
      </c>
      <c r="AX182" s="12" t="s">
        <v>88</v>
      </c>
      <c r="AY182" s="259" t="s">
        <v>162</v>
      </c>
    </row>
    <row r="183" s="1" customFormat="1" ht="38.25" customHeight="1">
      <c r="B183" s="47"/>
      <c r="C183" s="223" t="s">
        <v>248</v>
      </c>
      <c r="D183" s="223" t="s">
        <v>164</v>
      </c>
      <c r="E183" s="224" t="s">
        <v>1115</v>
      </c>
      <c r="F183" s="225" t="s">
        <v>1116</v>
      </c>
      <c r="G183" s="226" t="s">
        <v>167</v>
      </c>
      <c r="H183" s="227">
        <v>349.69999999999999</v>
      </c>
      <c r="I183" s="228"/>
      <c r="J183" s="229">
        <f>ROUND(I183*H183,2)</f>
        <v>0</v>
      </c>
      <c r="K183" s="225" t="s">
        <v>168</v>
      </c>
      <c r="L183" s="73"/>
      <c r="M183" s="230" t="s">
        <v>37</v>
      </c>
      <c r="N183" s="231" t="s">
        <v>51</v>
      </c>
      <c r="O183" s="48"/>
      <c r="P183" s="232">
        <f>O183*H183</f>
        <v>0</v>
      </c>
      <c r="Q183" s="232">
        <v>0</v>
      </c>
      <c r="R183" s="232">
        <f>Q183*H183</f>
        <v>0</v>
      </c>
      <c r="S183" s="232">
        <v>0</v>
      </c>
      <c r="T183" s="233">
        <f>S183*H183</f>
        <v>0</v>
      </c>
      <c r="AR183" s="24" t="s">
        <v>169</v>
      </c>
      <c r="AT183" s="24" t="s">
        <v>164</v>
      </c>
      <c r="AU183" s="24" t="s">
        <v>90</v>
      </c>
      <c r="AY183" s="24" t="s">
        <v>162</v>
      </c>
      <c r="BE183" s="234">
        <f>IF(N183="základní",J183,0)</f>
        <v>0</v>
      </c>
      <c r="BF183" s="234">
        <f>IF(N183="snížená",J183,0)</f>
        <v>0</v>
      </c>
      <c r="BG183" s="234">
        <f>IF(N183="zákl. přenesená",J183,0)</f>
        <v>0</v>
      </c>
      <c r="BH183" s="234">
        <f>IF(N183="sníž. přenesená",J183,0)</f>
        <v>0</v>
      </c>
      <c r="BI183" s="234">
        <f>IF(N183="nulová",J183,0)</f>
        <v>0</v>
      </c>
      <c r="BJ183" s="24" t="s">
        <v>88</v>
      </c>
      <c r="BK183" s="234">
        <f>ROUND(I183*H183,2)</f>
        <v>0</v>
      </c>
      <c r="BL183" s="24" t="s">
        <v>169</v>
      </c>
      <c r="BM183" s="24" t="s">
        <v>1117</v>
      </c>
    </row>
    <row r="184" s="1" customFormat="1">
      <c r="B184" s="47"/>
      <c r="C184" s="75"/>
      <c r="D184" s="235" t="s">
        <v>171</v>
      </c>
      <c r="E184" s="75"/>
      <c r="F184" s="236" t="s">
        <v>1118</v>
      </c>
      <c r="G184" s="75"/>
      <c r="H184" s="75"/>
      <c r="I184" s="193"/>
      <c r="J184" s="75"/>
      <c r="K184" s="75"/>
      <c r="L184" s="73"/>
      <c r="M184" s="237"/>
      <c r="N184" s="48"/>
      <c r="O184" s="48"/>
      <c r="P184" s="48"/>
      <c r="Q184" s="48"/>
      <c r="R184" s="48"/>
      <c r="S184" s="48"/>
      <c r="T184" s="96"/>
      <c r="AT184" s="24" t="s">
        <v>171</v>
      </c>
      <c r="AU184" s="24" t="s">
        <v>90</v>
      </c>
    </row>
    <row r="185" s="11" customFormat="1">
      <c r="B185" s="238"/>
      <c r="C185" s="239"/>
      <c r="D185" s="235" t="s">
        <v>173</v>
      </c>
      <c r="E185" s="240" t="s">
        <v>37</v>
      </c>
      <c r="F185" s="241" t="s">
        <v>174</v>
      </c>
      <c r="G185" s="239"/>
      <c r="H185" s="242">
        <v>230.44999999999999</v>
      </c>
      <c r="I185" s="243"/>
      <c r="J185" s="239"/>
      <c r="K185" s="239"/>
      <c r="L185" s="244"/>
      <c r="M185" s="245"/>
      <c r="N185" s="246"/>
      <c r="O185" s="246"/>
      <c r="P185" s="246"/>
      <c r="Q185" s="246"/>
      <c r="R185" s="246"/>
      <c r="S185" s="246"/>
      <c r="T185" s="247"/>
      <c r="AT185" s="248" t="s">
        <v>173</v>
      </c>
      <c r="AU185" s="248" t="s">
        <v>90</v>
      </c>
      <c r="AV185" s="11" t="s">
        <v>90</v>
      </c>
      <c r="AW185" s="11" t="s">
        <v>43</v>
      </c>
      <c r="AX185" s="11" t="s">
        <v>80</v>
      </c>
      <c r="AY185" s="248" t="s">
        <v>162</v>
      </c>
    </row>
    <row r="186" s="11" customFormat="1">
      <c r="B186" s="238"/>
      <c r="C186" s="239"/>
      <c r="D186" s="235" t="s">
        <v>173</v>
      </c>
      <c r="E186" s="240" t="s">
        <v>37</v>
      </c>
      <c r="F186" s="241" t="s">
        <v>175</v>
      </c>
      <c r="G186" s="239"/>
      <c r="H186" s="242">
        <v>1.8</v>
      </c>
      <c r="I186" s="243"/>
      <c r="J186" s="239"/>
      <c r="K186" s="239"/>
      <c r="L186" s="244"/>
      <c r="M186" s="245"/>
      <c r="N186" s="246"/>
      <c r="O186" s="246"/>
      <c r="P186" s="246"/>
      <c r="Q186" s="246"/>
      <c r="R186" s="246"/>
      <c r="S186" s="246"/>
      <c r="T186" s="247"/>
      <c r="AT186" s="248" t="s">
        <v>173</v>
      </c>
      <c r="AU186" s="248" t="s">
        <v>90</v>
      </c>
      <c r="AV186" s="11" t="s">
        <v>90</v>
      </c>
      <c r="AW186" s="11" t="s">
        <v>43</v>
      </c>
      <c r="AX186" s="11" t="s">
        <v>80</v>
      </c>
      <c r="AY186" s="248" t="s">
        <v>162</v>
      </c>
    </row>
    <row r="187" s="11" customFormat="1">
      <c r="B187" s="238"/>
      <c r="C187" s="239"/>
      <c r="D187" s="235" t="s">
        <v>173</v>
      </c>
      <c r="E187" s="240" t="s">
        <v>37</v>
      </c>
      <c r="F187" s="241" t="s">
        <v>176</v>
      </c>
      <c r="G187" s="239"/>
      <c r="H187" s="242">
        <v>1.8</v>
      </c>
      <c r="I187" s="243"/>
      <c r="J187" s="239"/>
      <c r="K187" s="239"/>
      <c r="L187" s="244"/>
      <c r="M187" s="245"/>
      <c r="N187" s="246"/>
      <c r="O187" s="246"/>
      <c r="P187" s="246"/>
      <c r="Q187" s="246"/>
      <c r="R187" s="246"/>
      <c r="S187" s="246"/>
      <c r="T187" s="247"/>
      <c r="AT187" s="248" t="s">
        <v>173</v>
      </c>
      <c r="AU187" s="248" t="s">
        <v>90</v>
      </c>
      <c r="AV187" s="11" t="s">
        <v>90</v>
      </c>
      <c r="AW187" s="11" t="s">
        <v>43</v>
      </c>
      <c r="AX187" s="11" t="s">
        <v>80</v>
      </c>
      <c r="AY187" s="248" t="s">
        <v>162</v>
      </c>
    </row>
    <row r="188" s="11" customFormat="1">
      <c r="B188" s="238"/>
      <c r="C188" s="239"/>
      <c r="D188" s="235" t="s">
        <v>173</v>
      </c>
      <c r="E188" s="240" t="s">
        <v>37</v>
      </c>
      <c r="F188" s="241" t="s">
        <v>177</v>
      </c>
      <c r="G188" s="239"/>
      <c r="H188" s="242">
        <v>1.8</v>
      </c>
      <c r="I188" s="243"/>
      <c r="J188" s="239"/>
      <c r="K188" s="239"/>
      <c r="L188" s="244"/>
      <c r="M188" s="245"/>
      <c r="N188" s="246"/>
      <c r="O188" s="246"/>
      <c r="P188" s="246"/>
      <c r="Q188" s="246"/>
      <c r="R188" s="246"/>
      <c r="S188" s="246"/>
      <c r="T188" s="247"/>
      <c r="AT188" s="248" t="s">
        <v>173</v>
      </c>
      <c r="AU188" s="248" t="s">
        <v>90</v>
      </c>
      <c r="AV188" s="11" t="s">
        <v>90</v>
      </c>
      <c r="AW188" s="11" t="s">
        <v>43</v>
      </c>
      <c r="AX188" s="11" t="s">
        <v>80</v>
      </c>
      <c r="AY188" s="248" t="s">
        <v>162</v>
      </c>
    </row>
    <row r="189" s="11" customFormat="1">
      <c r="B189" s="238"/>
      <c r="C189" s="239"/>
      <c r="D189" s="235" t="s">
        <v>173</v>
      </c>
      <c r="E189" s="240" t="s">
        <v>37</v>
      </c>
      <c r="F189" s="241" t="s">
        <v>178</v>
      </c>
      <c r="G189" s="239"/>
      <c r="H189" s="242">
        <v>1.8</v>
      </c>
      <c r="I189" s="243"/>
      <c r="J189" s="239"/>
      <c r="K189" s="239"/>
      <c r="L189" s="244"/>
      <c r="M189" s="245"/>
      <c r="N189" s="246"/>
      <c r="O189" s="246"/>
      <c r="P189" s="246"/>
      <c r="Q189" s="246"/>
      <c r="R189" s="246"/>
      <c r="S189" s="246"/>
      <c r="T189" s="247"/>
      <c r="AT189" s="248" t="s">
        <v>173</v>
      </c>
      <c r="AU189" s="248" t="s">
        <v>90</v>
      </c>
      <c r="AV189" s="11" t="s">
        <v>90</v>
      </c>
      <c r="AW189" s="11" t="s">
        <v>43</v>
      </c>
      <c r="AX189" s="11" t="s">
        <v>80</v>
      </c>
      <c r="AY189" s="248" t="s">
        <v>162</v>
      </c>
    </row>
    <row r="190" s="11" customFormat="1">
      <c r="B190" s="238"/>
      <c r="C190" s="239"/>
      <c r="D190" s="235" t="s">
        <v>173</v>
      </c>
      <c r="E190" s="240" t="s">
        <v>37</v>
      </c>
      <c r="F190" s="241" t="s">
        <v>179</v>
      </c>
      <c r="G190" s="239"/>
      <c r="H190" s="242">
        <v>2.8999999999999999</v>
      </c>
      <c r="I190" s="243"/>
      <c r="J190" s="239"/>
      <c r="K190" s="239"/>
      <c r="L190" s="244"/>
      <c r="M190" s="245"/>
      <c r="N190" s="246"/>
      <c r="O190" s="246"/>
      <c r="P190" s="246"/>
      <c r="Q190" s="246"/>
      <c r="R190" s="246"/>
      <c r="S190" s="246"/>
      <c r="T190" s="247"/>
      <c r="AT190" s="248" t="s">
        <v>173</v>
      </c>
      <c r="AU190" s="248" t="s">
        <v>90</v>
      </c>
      <c r="AV190" s="11" t="s">
        <v>90</v>
      </c>
      <c r="AW190" s="11" t="s">
        <v>43</v>
      </c>
      <c r="AX190" s="11" t="s">
        <v>80</v>
      </c>
      <c r="AY190" s="248" t="s">
        <v>162</v>
      </c>
    </row>
    <row r="191" s="13" customFormat="1">
      <c r="B191" s="260"/>
      <c r="C191" s="261"/>
      <c r="D191" s="235" t="s">
        <v>173</v>
      </c>
      <c r="E191" s="262" t="s">
        <v>37</v>
      </c>
      <c r="F191" s="263" t="s">
        <v>1056</v>
      </c>
      <c r="G191" s="261"/>
      <c r="H191" s="262" t="s">
        <v>37</v>
      </c>
      <c r="I191" s="264"/>
      <c r="J191" s="261"/>
      <c r="K191" s="261"/>
      <c r="L191" s="265"/>
      <c r="M191" s="266"/>
      <c r="N191" s="267"/>
      <c r="O191" s="267"/>
      <c r="P191" s="267"/>
      <c r="Q191" s="267"/>
      <c r="R191" s="267"/>
      <c r="S191" s="267"/>
      <c r="T191" s="268"/>
      <c r="AT191" s="269" t="s">
        <v>173</v>
      </c>
      <c r="AU191" s="269" t="s">
        <v>90</v>
      </c>
      <c r="AV191" s="13" t="s">
        <v>88</v>
      </c>
      <c r="AW191" s="13" t="s">
        <v>43</v>
      </c>
      <c r="AX191" s="13" t="s">
        <v>80</v>
      </c>
      <c r="AY191" s="269" t="s">
        <v>162</v>
      </c>
    </row>
    <row r="192" s="11" customFormat="1">
      <c r="B192" s="238"/>
      <c r="C192" s="239"/>
      <c r="D192" s="235" t="s">
        <v>173</v>
      </c>
      <c r="E192" s="240" t="s">
        <v>37</v>
      </c>
      <c r="F192" s="241" t="s">
        <v>639</v>
      </c>
      <c r="G192" s="239"/>
      <c r="H192" s="242">
        <v>79.650000000000006</v>
      </c>
      <c r="I192" s="243"/>
      <c r="J192" s="239"/>
      <c r="K192" s="239"/>
      <c r="L192" s="244"/>
      <c r="M192" s="245"/>
      <c r="N192" s="246"/>
      <c r="O192" s="246"/>
      <c r="P192" s="246"/>
      <c r="Q192" s="246"/>
      <c r="R192" s="246"/>
      <c r="S192" s="246"/>
      <c r="T192" s="247"/>
      <c r="AT192" s="248" t="s">
        <v>173</v>
      </c>
      <c r="AU192" s="248" t="s">
        <v>90</v>
      </c>
      <c r="AV192" s="11" t="s">
        <v>90</v>
      </c>
      <c r="AW192" s="11" t="s">
        <v>43</v>
      </c>
      <c r="AX192" s="11" t="s">
        <v>80</v>
      </c>
      <c r="AY192" s="248" t="s">
        <v>162</v>
      </c>
    </row>
    <row r="193" s="13" customFormat="1">
      <c r="B193" s="260"/>
      <c r="C193" s="261"/>
      <c r="D193" s="235" t="s">
        <v>173</v>
      </c>
      <c r="E193" s="262" t="s">
        <v>37</v>
      </c>
      <c r="F193" s="263" t="s">
        <v>1058</v>
      </c>
      <c r="G193" s="261"/>
      <c r="H193" s="262" t="s">
        <v>37</v>
      </c>
      <c r="I193" s="264"/>
      <c r="J193" s="261"/>
      <c r="K193" s="261"/>
      <c r="L193" s="265"/>
      <c r="M193" s="266"/>
      <c r="N193" s="267"/>
      <c r="O193" s="267"/>
      <c r="P193" s="267"/>
      <c r="Q193" s="267"/>
      <c r="R193" s="267"/>
      <c r="S193" s="267"/>
      <c r="T193" s="268"/>
      <c r="AT193" s="269" t="s">
        <v>173</v>
      </c>
      <c r="AU193" s="269" t="s">
        <v>90</v>
      </c>
      <c r="AV193" s="13" t="s">
        <v>88</v>
      </c>
      <c r="AW193" s="13" t="s">
        <v>43</v>
      </c>
      <c r="AX193" s="13" t="s">
        <v>80</v>
      </c>
      <c r="AY193" s="269" t="s">
        <v>162</v>
      </c>
    </row>
    <row r="194" s="11" customFormat="1">
      <c r="B194" s="238"/>
      <c r="C194" s="239"/>
      <c r="D194" s="235" t="s">
        <v>173</v>
      </c>
      <c r="E194" s="240" t="s">
        <v>37</v>
      </c>
      <c r="F194" s="241" t="s">
        <v>930</v>
      </c>
      <c r="G194" s="239"/>
      <c r="H194" s="242">
        <v>29.5</v>
      </c>
      <c r="I194" s="243"/>
      <c r="J194" s="239"/>
      <c r="K194" s="239"/>
      <c r="L194" s="244"/>
      <c r="M194" s="245"/>
      <c r="N194" s="246"/>
      <c r="O194" s="246"/>
      <c r="P194" s="246"/>
      <c r="Q194" s="246"/>
      <c r="R194" s="246"/>
      <c r="S194" s="246"/>
      <c r="T194" s="247"/>
      <c r="AT194" s="248" t="s">
        <v>173</v>
      </c>
      <c r="AU194" s="248" t="s">
        <v>90</v>
      </c>
      <c r="AV194" s="11" t="s">
        <v>90</v>
      </c>
      <c r="AW194" s="11" t="s">
        <v>43</v>
      </c>
      <c r="AX194" s="11" t="s">
        <v>80</v>
      </c>
      <c r="AY194" s="248" t="s">
        <v>162</v>
      </c>
    </row>
    <row r="195" s="12" customFormat="1">
      <c r="B195" s="249"/>
      <c r="C195" s="250"/>
      <c r="D195" s="235" t="s">
        <v>173</v>
      </c>
      <c r="E195" s="251" t="s">
        <v>37</v>
      </c>
      <c r="F195" s="252" t="s">
        <v>180</v>
      </c>
      <c r="G195" s="250"/>
      <c r="H195" s="253">
        <v>349.69999999999999</v>
      </c>
      <c r="I195" s="254"/>
      <c r="J195" s="250"/>
      <c r="K195" s="250"/>
      <c r="L195" s="255"/>
      <c r="M195" s="256"/>
      <c r="N195" s="257"/>
      <c r="O195" s="257"/>
      <c r="P195" s="257"/>
      <c r="Q195" s="257"/>
      <c r="R195" s="257"/>
      <c r="S195" s="257"/>
      <c r="T195" s="258"/>
      <c r="AT195" s="259" t="s">
        <v>173</v>
      </c>
      <c r="AU195" s="259" t="s">
        <v>90</v>
      </c>
      <c r="AV195" s="12" t="s">
        <v>169</v>
      </c>
      <c r="AW195" s="12" t="s">
        <v>43</v>
      </c>
      <c r="AX195" s="12" t="s">
        <v>88</v>
      </c>
      <c r="AY195" s="259" t="s">
        <v>162</v>
      </c>
    </row>
    <row r="196" s="1" customFormat="1" ht="25.5" customHeight="1">
      <c r="B196" s="47"/>
      <c r="C196" s="223" t="s">
        <v>266</v>
      </c>
      <c r="D196" s="223" t="s">
        <v>164</v>
      </c>
      <c r="E196" s="224" t="s">
        <v>1119</v>
      </c>
      <c r="F196" s="225" t="s">
        <v>1120</v>
      </c>
      <c r="G196" s="226" t="s">
        <v>167</v>
      </c>
      <c r="H196" s="227">
        <v>540.88999999999999</v>
      </c>
      <c r="I196" s="228"/>
      <c r="J196" s="229">
        <f>ROUND(I196*H196,2)</f>
        <v>0</v>
      </c>
      <c r="K196" s="225" t="s">
        <v>168</v>
      </c>
      <c r="L196" s="73"/>
      <c r="M196" s="230" t="s">
        <v>37</v>
      </c>
      <c r="N196" s="231" t="s">
        <v>51</v>
      </c>
      <c r="O196" s="48"/>
      <c r="P196" s="232">
        <f>O196*H196</f>
        <v>0</v>
      </c>
      <c r="Q196" s="232">
        <v>0</v>
      </c>
      <c r="R196" s="232">
        <f>Q196*H196</f>
        <v>0</v>
      </c>
      <c r="S196" s="232">
        <v>0</v>
      </c>
      <c r="T196" s="233">
        <f>S196*H196</f>
        <v>0</v>
      </c>
      <c r="AR196" s="24" t="s">
        <v>169</v>
      </c>
      <c r="AT196" s="24" t="s">
        <v>164</v>
      </c>
      <c r="AU196" s="24" t="s">
        <v>90</v>
      </c>
      <c r="AY196" s="24" t="s">
        <v>162</v>
      </c>
      <c r="BE196" s="234">
        <f>IF(N196="základní",J196,0)</f>
        <v>0</v>
      </c>
      <c r="BF196" s="234">
        <f>IF(N196="snížená",J196,0)</f>
        <v>0</v>
      </c>
      <c r="BG196" s="234">
        <f>IF(N196="zákl. přenesená",J196,0)</f>
        <v>0</v>
      </c>
      <c r="BH196" s="234">
        <f>IF(N196="sníž. přenesená",J196,0)</f>
        <v>0</v>
      </c>
      <c r="BI196" s="234">
        <f>IF(N196="nulová",J196,0)</f>
        <v>0</v>
      </c>
      <c r="BJ196" s="24" t="s">
        <v>88</v>
      </c>
      <c r="BK196" s="234">
        <f>ROUND(I196*H196,2)</f>
        <v>0</v>
      </c>
      <c r="BL196" s="24" t="s">
        <v>169</v>
      </c>
      <c r="BM196" s="24" t="s">
        <v>1121</v>
      </c>
    </row>
    <row r="197" s="11" customFormat="1">
      <c r="B197" s="238"/>
      <c r="C197" s="239"/>
      <c r="D197" s="235" t="s">
        <v>173</v>
      </c>
      <c r="E197" s="240" t="s">
        <v>37</v>
      </c>
      <c r="F197" s="241" t="s">
        <v>174</v>
      </c>
      <c r="G197" s="239"/>
      <c r="H197" s="242">
        <v>230.44999999999999</v>
      </c>
      <c r="I197" s="243"/>
      <c r="J197" s="239"/>
      <c r="K197" s="239"/>
      <c r="L197" s="244"/>
      <c r="M197" s="245"/>
      <c r="N197" s="246"/>
      <c r="O197" s="246"/>
      <c r="P197" s="246"/>
      <c r="Q197" s="246"/>
      <c r="R197" s="246"/>
      <c r="S197" s="246"/>
      <c r="T197" s="247"/>
      <c r="AT197" s="248" t="s">
        <v>173</v>
      </c>
      <c r="AU197" s="248" t="s">
        <v>90</v>
      </c>
      <c r="AV197" s="11" t="s">
        <v>90</v>
      </c>
      <c r="AW197" s="11" t="s">
        <v>43</v>
      </c>
      <c r="AX197" s="11" t="s">
        <v>80</v>
      </c>
      <c r="AY197" s="248" t="s">
        <v>162</v>
      </c>
    </row>
    <row r="198" s="11" customFormat="1">
      <c r="B198" s="238"/>
      <c r="C198" s="239"/>
      <c r="D198" s="235" t="s">
        <v>173</v>
      </c>
      <c r="E198" s="240" t="s">
        <v>37</v>
      </c>
      <c r="F198" s="241" t="s">
        <v>175</v>
      </c>
      <c r="G198" s="239"/>
      <c r="H198" s="242">
        <v>1.8</v>
      </c>
      <c r="I198" s="243"/>
      <c r="J198" s="239"/>
      <c r="K198" s="239"/>
      <c r="L198" s="244"/>
      <c r="M198" s="245"/>
      <c r="N198" s="246"/>
      <c r="O198" s="246"/>
      <c r="P198" s="246"/>
      <c r="Q198" s="246"/>
      <c r="R198" s="246"/>
      <c r="S198" s="246"/>
      <c r="T198" s="247"/>
      <c r="AT198" s="248" t="s">
        <v>173</v>
      </c>
      <c r="AU198" s="248" t="s">
        <v>90</v>
      </c>
      <c r="AV198" s="11" t="s">
        <v>90</v>
      </c>
      <c r="AW198" s="11" t="s">
        <v>43</v>
      </c>
      <c r="AX198" s="11" t="s">
        <v>80</v>
      </c>
      <c r="AY198" s="248" t="s">
        <v>162</v>
      </c>
    </row>
    <row r="199" s="11" customFormat="1">
      <c r="B199" s="238"/>
      <c r="C199" s="239"/>
      <c r="D199" s="235" t="s">
        <v>173</v>
      </c>
      <c r="E199" s="240" t="s">
        <v>37</v>
      </c>
      <c r="F199" s="241" t="s">
        <v>176</v>
      </c>
      <c r="G199" s="239"/>
      <c r="H199" s="242">
        <v>1.8</v>
      </c>
      <c r="I199" s="243"/>
      <c r="J199" s="239"/>
      <c r="K199" s="239"/>
      <c r="L199" s="244"/>
      <c r="M199" s="245"/>
      <c r="N199" s="246"/>
      <c r="O199" s="246"/>
      <c r="P199" s="246"/>
      <c r="Q199" s="246"/>
      <c r="R199" s="246"/>
      <c r="S199" s="246"/>
      <c r="T199" s="247"/>
      <c r="AT199" s="248" t="s">
        <v>173</v>
      </c>
      <c r="AU199" s="248" t="s">
        <v>90</v>
      </c>
      <c r="AV199" s="11" t="s">
        <v>90</v>
      </c>
      <c r="AW199" s="11" t="s">
        <v>43</v>
      </c>
      <c r="AX199" s="11" t="s">
        <v>80</v>
      </c>
      <c r="AY199" s="248" t="s">
        <v>162</v>
      </c>
    </row>
    <row r="200" s="11" customFormat="1">
      <c r="B200" s="238"/>
      <c r="C200" s="239"/>
      <c r="D200" s="235" t="s">
        <v>173</v>
      </c>
      <c r="E200" s="240" t="s">
        <v>37</v>
      </c>
      <c r="F200" s="241" t="s">
        <v>177</v>
      </c>
      <c r="G200" s="239"/>
      <c r="H200" s="242">
        <v>1.8</v>
      </c>
      <c r="I200" s="243"/>
      <c r="J200" s="239"/>
      <c r="K200" s="239"/>
      <c r="L200" s="244"/>
      <c r="M200" s="245"/>
      <c r="N200" s="246"/>
      <c r="O200" s="246"/>
      <c r="P200" s="246"/>
      <c r="Q200" s="246"/>
      <c r="R200" s="246"/>
      <c r="S200" s="246"/>
      <c r="T200" s="247"/>
      <c r="AT200" s="248" t="s">
        <v>173</v>
      </c>
      <c r="AU200" s="248" t="s">
        <v>90</v>
      </c>
      <c r="AV200" s="11" t="s">
        <v>90</v>
      </c>
      <c r="AW200" s="11" t="s">
        <v>43</v>
      </c>
      <c r="AX200" s="11" t="s">
        <v>80</v>
      </c>
      <c r="AY200" s="248" t="s">
        <v>162</v>
      </c>
    </row>
    <row r="201" s="11" customFormat="1">
      <c r="B201" s="238"/>
      <c r="C201" s="239"/>
      <c r="D201" s="235" t="s">
        <v>173</v>
      </c>
      <c r="E201" s="240" t="s">
        <v>37</v>
      </c>
      <c r="F201" s="241" t="s">
        <v>178</v>
      </c>
      <c r="G201" s="239"/>
      <c r="H201" s="242">
        <v>1.8</v>
      </c>
      <c r="I201" s="243"/>
      <c r="J201" s="239"/>
      <c r="K201" s="239"/>
      <c r="L201" s="244"/>
      <c r="M201" s="245"/>
      <c r="N201" s="246"/>
      <c r="O201" s="246"/>
      <c r="P201" s="246"/>
      <c r="Q201" s="246"/>
      <c r="R201" s="246"/>
      <c r="S201" s="246"/>
      <c r="T201" s="247"/>
      <c r="AT201" s="248" t="s">
        <v>173</v>
      </c>
      <c r="AU201" s="248" t="s">
        <v>90</v>
      </c>
      <c r="AV201" s="11" t="s">
        <v>90</v>
      </c>
      <c r="AW201" s="11" t="s">
        <v>43</v>
      </c>
      <c r="AX201" s="11" t="s">
        <v>80</v>
      </c>
      <c r="AY201" s="248" t="s">
        <v>162</v>
      </c>
    </row>
    <row r="202" s="11" customFormat="1">
      <c r="B202" s="238"/>
      <c r="C202" s="239"/>
      <c r="D202" s="235" t="s">
        <v>173</v>
      </c>
      <c r="E202" s="240" t="s">
        <v>37</v>
      </c>
      <c r="F202" s="241" t="s">
        <v>179</v>
      </c>
      <c r="G202" s="239"/>
      <c r="H202" s="242">
        <v>2.8999999999999999</v>
      </c>
      <c r="I202" s="243"/>
      <c r="J202" s="239"/>
      <c r="K202" s="239"/>
      <c r="L202" s="244"/>
      <c r="M202" s="245"/>
      <c r="N202" s="246"/>
      <c r="O202" s="246"/>
      <c r="P202" s="246"/>
      <c r="Q202" s="246"/>
      <c r="R202" s="246"/>
      <c r="S202" s="246"/>
      <c r="T202" s="247"/>
      <c r="AT202" s="248" t="s">
        <v>173</v>
      </c>
      <c r="AU202" s="248" t="s">
        <v>90</v>
      </c>
      <c r="AV202" s="11" t="s">
        <v>90</v>
      </c>
      <c r="AW202" s="11" t="s">
        <v>43</v>
      </c>
      <c r="AX202" s="11" t="s">
        <v>80</v>
      </c>
      <c r="AY202" s="248" t="s">
        <v>162</v>
      </c>
    </row>
    <row r="203" s="13" customFormat="1">
      <c r="B203" s="260"/>
      <c r="C203" s="261"/>
      <c r="D203" s="235" t="s">
        <v>173</v>
      </c>
      <c r="E203" s="262" t="s">
        <v>37</v>
      </c>
      <c r="F203" s="263" t="s">
        <v>1056</v>
      </c>
      <c r="G203" s="261"/>
      <c r="H203" s="262" t="s">
        <v>37</v>
      </c>
      <c r="I203" s="264"/>
      <c r="J203" s="261"/>
      <c r="K203" s="261"/>
      <c r="L203" s="265"/>
      <c r="M203" s="266"/>
      <c r="N203" s="267"/>
      <c r="O203" s="267"/>
      <c r="P203" s="267"/>
      <c r="Q203" s="267"/>
      <c r="R203" s="267"/>
      <c r="S203" s="267"/>
      <c r="T203" s="268"/>
      <c r="AT203" s="269" t="s">
        <v>173</v>
      </c>
      <c r="AU203" s="269" t="s">
        <v>90</v>
      </c>
      <c r="AV203" s="13" t="s">
        <v>88</v>
      </c>
      <c r="AW203" s="13" t="s">
        <v>43</v>
      </c>
      <c r="AX203" s="13" t="s">
        <v>80</v>
      </c>
      <c r="AY203" s="269" t="s">
        <v>162</v>
      </c>
    </row>
    <row r="204" s="11" customFormat="1">
      <c r="B204" s="238"/>
      <c r="C204" s="239"/>
      <c r="D204" s="235" t="s">
        <v>173</v>
      </c>
      <c r="E204" s="240" t="s">
        <v>37</v>
      </c>
      <c r="F204" s="241" t="s">
        <v>639</v>
      </c>
      <c r="G204" s="239"/>
      <c r="H204" s="242">
        <v>79.650000000000006</v>
      </c>
      <c r="I204" s="243"/>
      <c r="J204" s="239"/>
      <c r="K204" s="239"/>
      <c r="L204" s="244"/>
      <c r="M204" s="245"/>
      <c r="N204" s="246"/>
      <c r="O204" s="246"/>
      <c r="P204" s="246"/>
      <c r="Q204" s="246"/>
      <c r="R204" s="246"/>
      <c r="S204" s="246"/>
      <c r="T204" s="247"/>
      <c r="AT204" s="248" t="s">
        <v>173</v>
      </c>
      <c r="AU204" s="248" t="s">
        <v>90</v>
      </c>
      <c r="AV204" s="11" t="s">
        <v>90</v>
      </c>
      <c r="AW204" s="11" t="s">
        <v>43</v>
      </c>
      <c r="AX204" s="11" t="s">
        <v>80</v>
      </c>
      <c r="AY204" s="248" t="s">
        <v>162</v>
      </c>
    </row>
    <row r="205" s="13" customFormat="1">
      <c r="B205" s="260"/>
      <c r="C205" s="261"/>
      <c r="D205" s="235" t="s">
        <v>173</v>
      </c>
      <c r="E205" s="262" t="s">
        <v>37</v>
      </c>
      <c r="F205" s="263" t="s">
        <v>1058</v>
      </c>
      <c r="G205" s="261"/>
      <c r="H205" s="262" t="s">
        <v>37</v>
      </c>
      <c r="I205" s="264"/>
      <c r="J205" s="261"/>
      <c r="K205" s="261"/>
      <c r="L205" s="265"/>
      <c r="M205" s="266"/>
      <c r="N205" s="267"/>
      <c r="O205" s="267"/>
      <c r="P205" s="267"/>
      <c r="Q205" s="267"/>
      <c r="R205" s="267"/>
      <c r="S205" s="267"/>
      <c r="T205" s="268"/>
      <c r="AT205" s="269" t="s">
        <v>173</v>
      </c>
      <c r="AU205" s="269" t="s">
        <v>90</v>
      </c>
      <c r="AV205" s="13" t="s">
        <v>88</v>
      </c>
      <c r="AW205" s="13" t="s">
        <v>43</v>
      </c>
      <c r="AX205" s="13" t="s">
        <v>80</v>
      </c>
      <c r="AY205" s="269" t="s">
        <v>162</v>
      </c>
    </row>
    <row r="206" s="11" customFormat="1">
      <c r="B206" s="238"/>
      <c r="C206" s="239"/>
      <c r="D206" s="235" t="s">
        <v>173</v>
      </c>
      <c r="E206" s="240" t="s">
        <v>37</v>
      </c>
      <c r="F206" s="241" t="s">
        <v>930</v>
      </c>
      <c r="G206" s="239"/>
      <c r="H206" s="242">
        <v>29.5</v>
      </c>
      <c r="I206" s="243"/>
      <c r="J206" s="239"/>
      <c r="K206" s="239"/>
      <c r="L206" s="244"/>
      <c r="M206" s="245"/>
      <c r="N206" s="246"/>
      <c r="O206" s="246"/>
      <c r="P206" s="246"/>
      <c r="Q206" s="246"/>
      <c r="R206" s="246"/>
      <c r="S206" s="246"/>
      <c r="T206" s="247"/>
      <c r="AT206" s="248" t="s">
        <v>173</v>
      </c>
      <c r="AU206" s="248" t="s">
        <v>90</v>
      </c>
      <c r="AV206" s="11" t="s">
        <v>90</v>
      </c>
      <c r="AW206" s="11" t="s">
        <v>43</v>
      </c>
      <c r="AX206" s="11" t="s">
        <v>80</v>
      </c>
      <c r="AY206" s="248" t="s">
        <v>162</v>
      </c>
    </row>
    <row r="207" s="11" customFormat="1">
      <c r="B207" s="238"/>
      <c r="C207" s="239"/>
      <c r="D207" s="235" t="s">
        <v>173</v>
      </c>
      <c r="E207" s="240" t="s">
        <v>37</v>
      </c>
      <c r="F207" s="241" t="s">
        <v>1046</v>
      </c>
      <c r="G207" s="239"/>
      <c r="H207" s="242">
        <v>191.19</v>
      </c>
      <c r="I207" s="243"/>
      <c r="J207" s="239"/>
      <c r="K207" s="239"/>
      <c r="L207" s="244"/>
      <c r="M207" s="245"/>
      <c r="N207" s="246"/>
      <c r="O207" s="246"/>
      <c r="P207" s="246"/>
      <c r="Q207" s="246"/>
      <c r="R207" s="246"/>
      <c r="S207" s="246"/>
      <c r="T207" s="247"/>
      <c r="AT207" s="248" t="s">
        <v>173</v>
      </c>
      <c r="AU207" s="248" t="s">
        <v>90</v>
      </c>
      <c r="AV207" s="11" t="s">
        <v>90</v>
      </c>
      <c r="AW207" s="11" t="s">
        <v>43</v>
      </c>
      <c r="AX207" s="11" t="s">
        <v>80</v>
      </c>
      <c r="AY207" s="248" t="s">
        <v>162</v>
      </c>
    </row>
    <row r="208" s="12" customFormat="1">
      <c r="B208" s="249"/>
      <c r="C208" s="250"/>
      <c r="D208" s="235" t="s">
        <v>173</v>
      </c>
      <c r="E208" s="251" t="s">
        <v>37</v>
      </c>
      <c r="F208" s="252" t="s">
        <v>180</v>
      </c>
      <c r="G208" s="250"/>
      <c r="H208" s="253">
        <v>540.88999999999999</v>
      </c>
      <c r="I208" s="254"/>
      <c r="J208" s="250"/>
      <c r="K208" s="250"/>
      <c r="L208" s="255"/>
      <c r="M208" s="256"/>
      <c r="N208" s="257"/>
      <c r="O208" s="257"/>
      <c r="P208" s="257"/>
      <c r="Q208" s="257"/>
      <c r="R208" s="257"/>
      <c r="S208" s="257"/>
      <c r="T208" s="258"/>
      <c r="AT208" s="259" t="s">
        <v>173</v>
      </c>
      <c r="AU208" s="259" t="s">
        <v>90</v>
      </c>
      <c r="AV208" s="12" t="s">
        <v>169</v>
      </c>
      <c r="AW208" s="12" t="s">
        <v>43</v>
      </c>
      <c r="AX208" s="12" t="s">
        <v>88</v>
      </c>
      <c r="AY208" s="259" t="s">
        <v>162</v>
      </c>
    </row>
    <row r="209" s="1" customFormat="1" ht="25.5" customHeight="1">
      <c r="B209" s="47"/>
      <c r="C209" s="223" t="s">
        <v>271</v>
      </c>
      <c r="D209" s="223" t="s">
        <v>164</v>
      </c>
      <c r="E209" s="224" t="s">
        <v>1122</v>
      </c>
      <c r="F209" s="225" t="s">
        <v>1123</v>
      </c>
      <c r="G209" s="226" t="s">
        <v>167</v>
      </c>
      <c r="H209" s="227">
        <v>1610.3109999999999</v>
      </c>
      <c r="I209" s="228"/>
      <c r="J209" s="229">
        <f>ROUND(I209*H209,2)</f>
        <v>0</v>
      </c>
      <c r="K209" s="225" t="s">
        <v>168</v>
      </c>
      <c r="L209" s="73"/>
      <c r="M209" s="230" t="s">
        <v>37</v>
      </c>
      <c r="N209" s="231" t="s">
        <v>51</v>
      </c>
      <c r="O209" s="48"/>
      <c r="P209" s="232">
        <f>O209*H209</f>
        <v>0</v>
      </c>
      <c r="Q209" s="232">
        <v>0</v>
      </c>
      <c r="R209" s="232">
        <f>Q209*H209</f>
        <v>0</v>
      </c>
      <c r="S209" s="232">
        <v>0</v>
      </c>
      <c r="T209" s="233">
        <f>S209*H209</f>
        <v>0</v>
      </c>
      <c r="AR209" s="24" t="s">
        <v>169</v>
      </c>
      <c r="AT209" s="24" t="s">
        <v>164</v>
      </c>
      <c r="AU209" s="24" t="s">
        <v>90</v>
      </c>
      <c r="AY209" s="24" t="s">
        <v>162</v>
      </c>
      <c r="BE209" s="234">
        <f>IF(N209="základní",J209,0)</f>
        <v>0</v>
      </c>
      <c r="BF209" s="234">
        <f>IF(N209="snížená",J209,0)</f>
        <v>0</v>
      </c>
      <c r="BG209" s="234">
        <f>IF(N209="zákl. přenesená",J209,0)</f>
        <v>0</v>
      </c>
      <c r="BH209" s="234">
        <f>IF(N209="sníž. přenesená",J209,0)</f>
        <v>0</v>
      </c>
      <c r="BI209" s="234">
        <f>IF(N209="nulová",J209,0)</f>
        <v>0</v>
      </c>
      <c r="BJ209" s="24" t="s">
        <v>88</v>
      </c>
      <c r="BK209" s="234">
        <f>ROUND(I209*H209,2)</f>
        <v>0</v>
      </c>
      <c r="BL209" s="24" t="s">
        <v>169</v>
      </c>
      <c r="BM209" s="24" t="s">
        <v>1124</v>
      </c>
    </row>
    <row r="210" s="13" customFormat="1">
      <c r="B210" s="260"/>
      <c r="C210" s="261"/>
      <c r="D210" s="235" t="s">
        <v>173</v>
      </c>
      <c r="E210" s="262" t="s">
        <v>37</v>
      </c>
      <c r="F210" s="263" t="s">
        <v>1080</v>
      </c>
      <c r="G210" s="261"/>
      <c r="H210" s="262" t="s">
        <v>37</v>
      </c>
      <c r="I210" s="264"/>
      <c r="J210" s="261"/>
      <c r="K210" s="261"/>
      <c r="L210" s="265"/>
      <c r="M210" s="266"/>
      <c r="N210" s="267"/>
      <c r="O210" s="267"/>
      <c r="P210" s="267"/>
      <c r="Q210" s="267"/>
      <c r="R210" s="267"/>
      <c r="S210" s="267"/>
      <c r="T210" s="268"/>
      <c r="AT210" s="269" t="s">
        <v>173</v>
      </c>
      <c r="AU210" s="269" t="s">
        <v>90</v>
      </c>
      <c r="AV210" s="13" t="s">
        <v>88</v>
      </c>
      <c r="AW210" s="13" t="s">
        <v>43</v>
      </c>
      <c r="AX210" s="13" t="s">
        <v>80</v>
      </c>
      <c r="AY210" s="269" t="s">
        <v>162</v>
      </c>
    </row>
    <row r="211" s="11" customFormat="1">
      <c r="B211" s="238"/>
      <c r="C211" s="239"/>
      <c r="D211" s="235" t="s">
        <v>173</v>
      </c>
      <c r="E211" s="240" t="s">
        <v>37</v>
      </c>
      <c r="F211" s="241" t="s">
        <v>1081</v>
      </c>
      <c r="G211" s="239"/>
      <c r="H211" s="242">
        <v>1610.3109999999999</v>
      </c>
      <c r="I211" s="243"/>
      <c r="J211" s="239"/>
      <c r="K211" s="239"/>
      <c r="L211" s="244"/>
      <c r="M211" s="245"/>
      <c r="N211" s="246"/>
      <c r="O211" s="246"/>
      <c r="P211" s="246"/>
      <c r="Q211" s="246"/>
      <c r="R211" s="246"/>
      <c r="S211" s="246"/>
      <c r="T211" s="247"/>
      <c r="AT211" s="248" t="s">
        <v>173</v>
      </c>
      <c r="AU211" s="248" t="s">
        <v>90</v>
      </c>
      <c r="AV211" s="11" t="s">
        <v>90</v>
      </c>
      <c r="AW211" s="11" t="s">
        <v>43</v>
      </c>
      <c r="AX211" s="11" t="s">
        <v>80</v>
      </c>
      <c r="AY211" s="248" t="s">
        <v>162</v>
      </c>
    </row>
    <row r="212" s="12" customFormat="1">
      <c r="B212" s="249"/>
      <c r="C212" s="250"/>
      <c r="D212" s="235" t="s">
        <v>173</v>
      </c>
      <c r="E212" s="251" t="s">
        <v>37</v>
      </c>
      <c r="F212" s="252" t="s">
        <v>180</v>
      </c>
      <c r="G212" s="250"/>
      <c r="H212" s="253">
        <v>1610.3109999999999</v>
      </c>
      <c r="I212" s="254"/>
      <c r="J212" s="250"/>
      <c r="K212" s="250"/>
      <c r="L212" s="255"/>
      <c r="M212" s="256"/>
      <c r="N212" s="257"/>
      <c r="O212" s="257"/>
      <c r="P212" s="257"/>
      <c r="Q212" s="257"/>
      <c r="R212" s="257"/>
      <c r="S212" s="257"/>
      <c r="T212" s="258"/>
      <c r="AT212" s="259" t="s">
        <v>173</v>
      </c>
      <c r="AU212" s="259" t="s">
        <v>90</v>
      </c>
      <c r="AV212" s="12" t="s">
        <v>169</v>
      </c>
      <c r="AW212" s="12" t="s">
        <v>43</v>
      </c>
      <c r="AX212" s="12" t="s">
        <v>88</v>
      </c>
      <c r="AY212" s="259" t="s">
        <v>162</v>
      </c>
    </row>
    <row r="213" s="1" customFormat="1" ht="38.25" customHeight="1">
      <c r="B213" s="47"/>
      <c r="C213" s="223" t="s">
        <v>10</v>
      </c>
      <c r="D213" s="223" t="s">
        <v>164</v>
      </c>
      <c r="E213" s="224" t="s">
        <v>1125</v>
      </c>
      <c r="F213" s="225" t="s">
        <v>1126</v>
      </c>
      <c r="G213" s="226" t="s">
        <v>167</v>
      </c>
      <c r="H213" s="227">
        <v>1610.3109999999999</v>
      </c>
      <c r="I213" s="228"/>
      <c r="J213" s="229">
        <f>ROUND(I213*H213,2)</f>
        <v>0</v>
      </c>
      <c r="K213" s="225" t="s">
        <v>168</v>
      </c>
      <c r="L213" s="73"/>
      <c r="M213" s="230" t="s">
        <v>37</v>
      </c>
      <c r="N213" s="231" t="s">
        <v>51</v>
      </c>
      <c r="O213" s="48"/>
      <c r="P213" s="232">
        <f>O213*H213</f>
        <v>0</v>
      </c>
      <c r="Q213" s="232">
        <v>0</v>
      </c>
      <c r="R213" s="232">
        <f>Q213*H213</f>
        <v>0</v>
      </c>
      <c r="S213" s="232">
        <v>0</v>
      </c>
      <c r="T213" s="233">
        <f>S213*H213</f>
        <v>0</v>
      </c>
      <c r="AR213" s="24" t="s">
        <v>169</v>
      </c>
      <c r="AT213" s="24" t="s">
        <v>164</v>
      </c>
      <c r="AU213" s="24" t="s">
        <v>90</v>
      </c>
      <c r="AY213" s="24" t="s">
        <v>162</v>
      </c>
      <c r="BE213" s="234">
        <f>IF(N213="základní",J213,0)</f>
        <v>0</v>
      </c>
      <c r="BF213" s="234">
        <f>IF(N213="snížená",J213,0)</f>
        <v>0</v>
      </c>
      <c r="BG213" s="234">
        <f>IF(N213="zákl. přenesená",J213,0)</f>
        <v>0</v>
      </c>
      <c r="BH213" s="234">
        <f>IF(N213="sníž. přenesená",J213,0)</f>
        <v>0</v>
      </c>
      <c r="BI213" s="234">
        <f>IF(N213="nulová",J213,0)</f>
        <v>0</v>
      </c>
      <c r="BJ213" s="24" t="s">
        <v>88</v>
      </c>
      <c r="BK213" s="234">
        <f>ROUND(I213*H213,2)</f>
        <v>0</v>
      </c>
      <c r="BL213" s="24" t="s">
        <v>169</v>
      </c>
      <c r="BM213" s="24" t="s">
        <v>1127</v>
      </c>
    </row>
    <row r="214" s="1" customFormat="1">
      <c r="B214" s="47"/>
      <c r="C214" s="75"/>
      <c r="D214" s="235" t="s">
        <v>171</v>
      </c>
      <c r="E214" s="75"/>
      <c r="F214" s="236" t="s">
        <v>1128</v>
      </c>
      <c r="G214" s="75"/>
      <c r="H214" s="75"/>
      <c r="I214" s="193"/>
      <c r="J214" s="75"/>
      <c r="K214" s="75"/>
      <c r="L214" s="73"/>
      <c r="M214" s="237"/>
      <c r="N214" s="48"/>
      <c r="O214" s="48"/>
      <c r="P214" s="48"/>
      <c r="Q214" s="48"/>
      <c r="R214" s="48"/>
      <c r="S214" s="48"/>
      <c r="T214" s="96"/>
      <c r="AT214" s="24" t="s">
        <v>171</v>
      </c>
      <c r="AU214" s="24" t="s">
        <v>90</v>
      </c>
    </row>
    <row r="215" s="13" customFormat="1">
      <c r="B215" s="260"/>
      <c r="C215" s="261"/>
      <c r="D215" s="235" t="s">
        <v>173</v>
      </c>
      <c r="E215" s="262" t="s">
        <v>37</v>
      </c>
      <c r="F215" s="263" t="s">
        <v>1080</v>
      </c>
      <c r="G215" s="261"/>
      <c r="H215" s="262" t="s">
        <v>37</v>
      </c>
      <c r="I215" s="264"/>
      <c r="J215" s="261"/>
      <c r="K215" s="261"/>
      <c r="L215" s="265"/>
      <c r="M215" s="266"/>
      <c r="N215" s="267"/>
      <c r="O215" s="267"/>
      <c r="P215" s="267"/>
      <c r="Q215" s="267"/>
      <c r="R215" s="267"/>
      <c r="S215" s="267"/>
      <c r="T215" s="268"/>
      <c r="AT215" s="269" t="s">
        <v>173</v>
      </c>
      <c r="AU215" s="269" t="s">
        <v>90</v>
      </c>
      <c r="AV215" s="13" t="s">
        <v>88</v>
      </c>
      <c r="AW215" s="13" t="s">
        <v>43</v>
      </c>
      <c r="AX215" s="13" t="s">
        <v>80</v>
      </c>
      <c r="AY215" s="269" t="s">
        <v>162</v>
      </c>
    </row>
    <row r="216" s="11" customFormat="1">
      <c r="B216" s="238"/>
      <c r="C216" s="239"/>
      <c r="D216" s="235" t="s">
        <v>173</v>
      </c>
      <c r="E216" s="240" t="s">
        <v>37</v>
      </c>
      <c r="F216" s="241" t="s">
        <v>1081</v>
      </c>
      <c r="G216" s="239"/>
      <c r="H216" s="242">
        <v>1610.3109999999999</v>
      </c>
      <c r="I216" s="243"/>
      <c r="J216" s="239"/>
      <c r="K216" s="239"/>
      <c r="L216" s="244"/>
      <c r="M216" s="245"/>
      <c r="N216" s="246"/>
      <c r="O216" s="246"/>
      <c r="P216" s="246"/>
      <c r="Q216" s="246"/>
      <c r="R216" s="246"/>
      <c r="S216" s="246"/>
      <c r="T216" s="247"/>
      <c r="AT216" s="248" t="s">
        <v>173</v>
      </c>
      <c r="AU216" s="248" t="s">
        <v>90</v>
      </c>
      <c r="AV216" s="11" t="s">
        <v>90</v>
      </c>
      <c r="AW216" s="11" t="s">
        <v>43</v>
      </c>
      <c r="AX216" s="11" t="s">
        <v>80</v>
      </c>
      <c r="AY216" s="248" t="s">
        <v>162</v>
      </c>
    </row>
    <row r="217" s="12" customFormat="1">
      <c r="B217" s="249"/>
      <c r="C217" s="250"/>
      <c r="D217" s="235" t="s">
        <v>173</v>
      </c>
      <c r="E217" s="251" t="s">
        <v>37</v>
      </c>
      <c r="F217" s="252" t="s">
        <v>180</v>
      </c>
      <c r="G217" s="250"/>
      <c r="H217" s="253">
        <v>1610.3109999999999</v>
      </c>
      <c r="I217" s="254"/>
      <c r="J217" s="250"/>
      <c r="K217" s="250"/>
      <c r="L217" s="255"/>
      <c r="M217" s="256"/>
      <c r="N217" s="257"/>
      <c r="O217" s="257"/>
      <c r="P217" s="257"/>
      <c r="Q217" s="257"/>
      <c r="R217" s="257"/>
      <c r="S217" s="257"/>
      <c r="T217" s="258"/>
      <c r="AT217" s="259" t="s">
        <v>173</v>
      </c>
      <c r="AU217" s="259" t="s">
        <v>90</v>
      </c>
      <c r="AV217" s="12" t="s">
        <v>169</v>
      </c>
      <c r="AW217" s="12" t="s">
        <v>43</v>
      </c>
      <c r="AX217" s="12" t="s">
        <v>88</v>
      </c>
      <c r="AY217" s="259" t="s">
        <v>162</v>
      </c>
    </row>
    <row r="218" s="1" customFormat="1" ht="25.5" customHeight="1">
      <c r="B218" s="47"/>
      <c r="C218" s="223" t="s">
        <v>281</v>
      </c>
      <c r="D218" s="223" t="s">
        <v>164</v>
      </c>
      <c r="E218" s="224" t="s">
        <v>1129</v>
      </c>
      <c r="F218" s="225" t="s">
        <v>1130</v>
      </c>
      <c r="G218" s="226" t="s">
        <v>167</v>
      </c>
      <c r="H218" s="227">
        <v>540.88999999999999</v>
      </c>
      <c r="I218" s="228"/>
      <c r="J218" s="229">
        <f>ROUND(I218*H218,2)</f>
        <v>0</v>
      </c>
      <c r="K218" s="225" t="s">
        <v>168</v>
      </c>
      <c r="L218" s="73"/>
      <c r="M218" s="230" t="s">
        <v>37</v>
      </c>
      <c r="N218" s="231" t="s">
        <v>51</v>
      </c>
      <c r="O218" s="48"/>
      <c r="P218" s="232">
        <f>O218*H218</f>
        <v>0</v>
      </c>
      <c r="Q218" s="232">
        <v>0</v>
      </c>
      <c r="R218" s="232">
        <f>Q218*H218</f>
        <v>0</v>
      </c>
      <c r="S218" s="232">
        <v>0</v>
      </c>
      <c r="T218" s="233">
        <f>S218*H218</f>
        <v>0</v>
      </c>
      <c r="AR218" s="24" t="s">
        <v>169</v>
      </c>
      <c r="AT218" s="24" t="s">
        <v>164</v>
      </c>
      <c r="AU218" s="24" t="s">
        <v>90</v>
      </c>
      <c r="AY218" s="24" t="s">
        <v>162</v>
      </c>
      <c r="BE218" s="234">
        <f>IF(N218="základní",J218,0)</f>
        <v>0</v>
      </c>
      <c r="BF218" s="234">
        <f>IF(N218="snížená",J218,0)</f>
        <v>0</v>
      </c>
      <c r="BG218" s="234">
        <f>IF(N218="zákl. přenesená",J218,0)</f>
        <v>0</v>
      </c>
      <c r="BH218" s="234">
        <f>IF(N218="sníž. přenesená",J218,0)</f>
        <v>0</v>
      </c>
      <c r="BI218" s="234">
        <f>IF(N218="nulová",J218,0)</f>
        <v>0</v>
      </c>
      <c r="BJ218" s="24" t="s">
        <v>88</v>
      </c>
      <c r="BK218" s="234">
        <f>ROUND(I218*H218,2)</f>
        <v>0</v>
      </c>
      <c r="BL218" s="24" t="s">
        <v>169</v>
      </c>
      <c r="BM218" s="24" t="s">
        <v>1131</v>
      </c>
    </row>
    <row r="219" s="1" customFormat="1">
      <c r="B219" s="47"/>
      <c r="C219" s="75"/>
      <c r="D219" s="235" t="s">
        <v>171</v>
      </c>
      <c r="E219" s="75"/>
      <c r="F219" s="236" t="s">
        <v>1132</v>
      </c>
      <c r="G219" s="75"/>
      <c r="H219" s="75"/>
      <c r="I219" s="193"/>
      <c r="J219" s="75"/>
      <c r="K219" s="75"/>
      <c r="L219" s="73"/>
      <c r="M219" s="237"/>
      <c r="N219" s="48"/>
      <c r="O219" s="48"/>
      <c r="P219" s="48"/>
      <c r="Q219" s="48"/>
      <c r="R219" s="48"/>
      <c r="S219" s="48"/>
      <c r="T219" s="96"/>
      <c r="AT219" s="24" t="s">
        <v>171</v>
      </c>
      <c r="AU219" s="24" t="s">
        <v>90</v>
      </c>
    </row>
    <row r="220" s="11" customFormat="1">
      <c r="B220" s="238"/>
      <c r="C220" s="239"/>
      <c r="D220" s="235" t="s">
        <v>173</v>
      </c>
      <c r="E220" s="240" t="s">
        <v>37</v>
      </c>
      <c r="F220" s="241" t="s">
        <v>174</v>
      </c>
      <c r="G220" s="239"/>
      <c r="H220" s="242">
        <v>230.44999999999999</v>
      </c>
      <c r="I220" s="243"/>
      <c r="J220" s="239"/>
      <c r="K220" s="239"/>
      <c r="L220" s="244"/>
      <c r="M220" s="245"/>
      <c r="N220" s="246"/>
      <c r="O220" s="246"/>
      <c r="P220" s="246"/>
      <c r="Q220" s="246"/>
      <c r="R220" s="246"/>
      <c r="S220" s="246"/>
      <c r="T220" s="247"/>
      <c r="AT220" s="248" t="s">
        <v>173</v>
      </c>
      <c r="AU220" s="248" t="s">
        <v>90</v>
      </c>
      <c r="AV220" s="11" t="s">
        <v>90</v>
      </c>
      <c r="AW220" s="11" t="s">
        <v>43</v>
      </c>
      <c r="AX220" s="11" t="s">
        <v>80</v>
      </c>
      <c r="AY220" s="248" t="s">
        <v>162</v>
      </c>
    </row>
    <row r="221" s="11" customFormat="1">
      <c r="B221" s="238"/>
      <c r="C221" s="239"/>
      <c r="D221" s="235" t="s">
        <v>173</v>
      </c>
      <c r="E221" s="240" t="s">
        <v>37</v>
      </c>
      <c r="F221" s="241" t="s">
        <v>175</v>
      </c>
      <c r="G221" s="239"/>
      <c r="H221" s="242">
        <v>1.8</v>
      </c>
      <c r="I221" s="243"/>
      <c r="J221" s="239"/>
      <c r="K221" s="239"/>
      <c r="L221" s="244"/>
      <c r="M221" s="245"/>
      <c r="N221" s="246"/>
      <c r="O221" s="246"/>
      <c r="P221" s="246"/>
      <c r="Q221" s="246"/>
      <c r="R221" s="246"/>
      <c r="S221" s="246"/>
      <c r="T221" s="247"/>
      <c r="AT221" s="248" t="s">
        <v>173</v>
      </c>
      <c r="AU221" s="248" t="s">
        <v>90</v>
      </c>
      <c r="AV221" s="11" t="s">
        <v>90</v>
      </c>
      <c r="AW221" s="11" t="s">
        <v>43</v>
      </c>
      <c r="AX221" s="11" t="s">
        <v>80</v>
      </c>
      <c r="AY221" s="248" t="s">
        <v>162</v>
      </c>
    </row>
    <row r="222" s="11" customFormat="1">
      <c r="B222" s="238"/>
      <c r="C222" s="239"/>
      <c r="D222" s="235" t="s">
        <v>173</v>
      </c>
      <c r="E222" s="240" t="s">
        <v>37</v>
      </c>
      <c r="F222" s="241" t="s">
        <v>176</v>
      </c>
      <c r="G222" s="239"/>
      <c r="H222" s="242">
        <v>1.8</v>
      </c>
      <c r="I222" s="243"/>
      <c r="J222" s="239"/>
      <c r="K222" s="239"/>
      <c r="L222" s="244"/>
      <c r="M222" s="245"/>
      <c r="N222" s="246"/>
      <c r="O222" s="246"/>
      <c r="P222" s="246"/>
      <c r="Q222" s="246"/>
      <c r="R222" s="246"/>
      <c r="S222" s="246"/>
      <c r="T222" s="247"/>
      <c r="AT222" s="248" t="s">
        <v>173</v>
      </c>
      <c r="AU222" s="248" t="s">
        <v>90</v>
      </c>
      <c r="AV222" s="11" t="s">
        <v>90</v>
      </c>
      <c r="AW222" s="11" t="s">
        <v>43</v>
      </c>
      <c r="AX222" s="11" t="s">
        <v>80</v>
      </c>
      <c r="AY222" s="248" t="s">
        <v>162</v>
      </c>
    </row>
    <row r="223" s="11" customFormat="1">
      <c r="B223" s="238"/>
      <c r="C223" s="239"/>
      <c r="D223" s="235" t="s">
        <v>173</v>
      </c>
      <c r="E223" s="240" t="s">
        <v>37</v>
      </c>
      <c r="F223" s="241" t="s">
        <v>177</v>
      </c>
      <c r="G223" s="239"/>
      <c r="H223" s="242">
        <v>1.8</v>
      </c>
      <c r="I223" s="243"/>
      <c r="J223" s="239"/>
      <c r="K223" s="239"/>
      <c r="L223" s="244"/>
      <c r="M223" s="245"/>
      <c r="N223" s="246"/>
      <c r="O223" s="246"/>
      <c r="P223" s="246"/>
      <c r="Q223" s="246"/>
      <c r="R223" s="246"/>
      <c r="S223" s="246"/>
      <c r="T223" s="247"/>
      <c r="AT223" s="248" t="s">
        <v>173</v>
      </c>
      <c r="AU223" s="248" t="s">
        <v>90</v>
      </c>
      <c r="AV223" s="11" t="s">
        <v>90</v>
      </c>
      <c r="AW223" s="11" t="s">
        <v>43</v>
      </c>
      <c r="AX223" s="11" t="s">
        <v>80</v>
      </c>
      <c r="AY223" s="248" t="s">
        <v>162</v>
      </c>
    </row>
    <row r="224" s="11" customFormat="1">
      <c r="B224" s="238"/>
      <c r="C224" s="239"/>
      <c r="D224" s="235" t="s">
        <v>173</v>
      </c>
      <c r="E224" s="240" t="s">
        <v>37</v>
      </c>
      <c r="F224" s="241" t="s">
        <v>178</v>
      </c>
      <c r="G224" s="239"/>
      <c r="H224" s="242">
        <v>1.8</v>
      </c>
      <c r="I224" s="243"/>
      <c r="J224" s="239"/>
      <c r="K224" s="239"/>
      <c r="L224" s="244"/>
      <c r="M224" s="245"/>
      <c r="N224" s="246"/>
      <c r="O224" s="246"/>
      <c r="P224" s="246"/>
      <c r="Q224" s="246"/>
      <c r="R224" s="246"/>
      <c r="S224" s="246"/>
      <c r="T224" s="247"/>
      <c r="AT224" s="248" t="s">
        <v>173</v>
      </c>
      <c r="AU224" s="248" t="s">
        <v>90</v>
      </c>
      <c r="AV224" s="11" t="s">
        <v>90</v>
      </c>
      <c r="AW224" s="11" t="s">
        <v>43</v>
      </c>
      <c r="AX224" s="11" t="s">
        <v>80</v>
      </c>
      <c r="AY224" s="248" t="s">
        <v>162</v>
      </c>
    </row>
    <row r="225" s="11" customFormat="1">
      <c r="B225" s="238"/>
      <c r="C225" s="239"/>
      <c r="D225" s="235" t="s">
        <v>173</v>
      </c>
      <c r="E225" s="240" t="s">
        <v>37</v>
      </c>
      <c r="F225" s="241" t="s">
        <v>179</v>
      </c>
      <c r="G225" s="239"/>
      <c r="H225" s="242">
        <v>2.8999999999999999</v>
      </c>
      <c r="I225" s="243"/>
      <c r="J225" s="239"/>
      <c r="K225" s="239"/>
      <c r="L225" s="244"/>
      <c r="M225" s="245"/>
      <c r="N225" s="246"/>
      <c r="O225" s="246"/>
      <c r="P225" s="246"/>
      <c r="Q225" s="246"/>
      <c r="R225" s="246"/>
      <c r="S225" s="246"/>
      <c r="T225" s="247"/>
      <c r="AT225" s="248" t="s">
        <v>173</v>
      </c>
      <c r="AU225" s="248" t="s">
        <v>90</v>
      </c>
      <c r="AV225" s="11" t="s">
        <v>90</v>
      </c>
      <c r="AW225" s="11" t="s">
        <v>43</v>
      </c>
      <c r="AX225" s="11" t="s">
        <v>80</v>
      </c>
      <c r="AY225" s="248" t="s">
        <v>162</v>
      </c>
    </row>
    <row r="226" s="13" customFormat="1">
      <c r="B226" s="260"/>
      <c r="C226" s="261"/>
      <c r="D226" s="235" t="s">
        <v>173</v>
      </c>
      <c r="E226" s="262" t="s">
        <v>37</v>
      </c>
      <c r="F226" s="263" t="s">
        <v>1056</v>
      </c>
      <c r="G226" s="261"/>
      <c r="H226" s="262" t="s">
        <v>37</v>
      </c>
      <c r="I226" s="264"/>
      <c r="J226" s="261"/>
      <c r="K226" s="261"/>
      <c r="L226" s="265"/>
      <c r="M226" s="266"/>
      <c r="N226" s="267"/>
      <c r="O226" s="267"/>
      <c r="P226" s="267"/>
      <c r="Q226" s="267"/>
      <c r="R226" s="267"/>
      <c r="S226" s="267"/>
      <c r="T226" s="268"/>
      <c r="AT226" s="269" t="s">
        <v>173</v>
      </c>
      <c r="AU226" s="269" t="s">
        <v>90</v>
      </c>
      <c r="AV226" s="13" t="s">
        <v>88</v>
      </c>
      <c r="AW226" s="13" t="s">
        <v>43</v>
      </c>
      <c r="AX226" s="13" t="s">
        <v>80</v>
      </c>
      <c r="AY226" s="269" t="s">
        <v>162</v>
      </c>
    </row>
    <row r="227" s="11" customFormat="1">
      <c r="B227" s="238"/>
      <c r="C227" s="239"/>
      <c r="D227" s="235" t="s">
        <v>173</v>
      </c>
      <c r="E227" s="240" t="s">
        <v>37</v>
      </c>
      <c r="F227" s="241" t="s">
        <v>639</v>
      </c>
      <c r="G227" s="239"/>
      <c r="H227" s="242">
        <v>79.650000000000006</v>
      </c>
      <c r="I227" s="243"/>
      <c r="J227" s="239"/>
      <c r="K227" s="239"/>
      <c r="L227" s="244"/>
      <c r="M227" s="245"/>
      <c r="N227" s="246"/>
      <c r="O227" s="246"/>
      <c r="P227" s="246"/>
      <c r="Q227" s="246"/>
      <c r="R227" s="246"/>
      <c r="S227" s="246"/>
      <c r="T227" s="247"/>
      <c r="AT227" s="248" t="s">
        <v>173</v>
      </c>
      <c r="AU227" s="248" t="s">
        <v>90</v>
      </c>
      <c r="AV227" s="11" t="s">
        <v>90</v>
      </c>
      <c r="AW227" s="11" t="s">
        <v>43</v>
      </c>
      <c r="AX227" s="11" t="s">
        <v>80</v>
      </c>
      <c r="AY227" s="248" t="s">
        <v>162</v>
      </c>
    </row>
    <row r="228" s="13" customFormat="1">
      <c r="B228" s="260"/>
      <c r="C228" s="261"/>
      <c r="D228" s="235" t="s">
        <v>173</v>
      </c>
      <c r="E228" s="262" t="s">
        <v>37</v>
      </c>
      <c r="F228" s="263" t="s">
        <v>1058</v>
      </c>
      <c r="G228" s="261"/>
      <c r="H228" s="262" t="s">
        <v>37</v>
      </c>
      <c r="I228" s="264"/>
      <c r="J228" s="261"/>
      <c r="K228" s="261"/>
      <c r="L228" s="265"/>
      <c r="M228" s="266"/>
      <c r="N228" s="267"/>
      <c r="O228" s="267"/>
      <c r="P228" s="267"/>
      <c r="Q228" s="267"/>
      <c r="R228" s="267"/>
      <c r="S228" s="267"/>
      <c r="T228" s="268"/>
      <c r="AT228" s="269" t="s">
        <v>173</v>
      </c>
      <c r="AU228" s="269" t="s">
        <v>90</v>
      </c>
      <c r="AV228" s="13" t="s">
        <v>88</v>
      </c>
      <c r="AW228" s="13" t="s">
        <v>43</v>
      </c>
      <c r="AX228" s="13" t="s">
        <v>80</v>
      </c>
      <c r="AY228" s="269" t="s">
        <v>162</v>
      </c>
    </row>
    <row r="229" s="11" customFormat="1">
      <c r="B229" s="238"/>
      <c r="C229" s="239"/>
      <c r="D229" s="235" t="s">
        <v>173</v>
      </c>
      <c r="E229" s="240" t="s">
        <v>37</v>
      </c>
      <c r="F229" s="241" t="s">
        <v>930</v>
      </c>
      <c r="G229" s="239"/>
      <c r="H229" s="242">
        <v>29.5</v>
      </c>
      <c r="I229" s="243"/>
      <c r="J229" s="239"/>
      <c r="K229" s="239"/>
      <c r="L229" s="244"/>
      <c r="M229" s="245"/>
      <c r="N229" s="246"/>
      <c r="O229" s="246"/>
      <c r="P229" s="246"/>
      <c r="Q229" s="246"/>
      <c r="R229" s="246"/>
      <c r="S229" s="246"/>
      <c r="T229" s="247"/>
      <c r="AT229" s="248" t="s">
        <v>173</v>
      </c>
      <c r="AU229" s="248" t="s">
        <v>90</v>
      </c>
      <c r="AV229" s="11" t="s">
        <v>90</v>
      </c>
      <c r="AW229" s="11" t="s">
        <v>43</v>
      </c>
      <c r="AX229" s="11" t="s">
        <v>80</v>
      </c>
      <c r="AY229" s="248" t="s">
        <v>162</v>
      </c>
    </row>
    <row r="230" s="11" customFormat="1">
      <c r="B230" s="238"/>
      <c r="C230" s="239"/>
      <c r="D230" s="235" t="s">
        <v>173</v>
      </c>
      <c r="E230" s="240" t="s">
        <v>37</v>
      </c>
      <c r="F230" s="241" t="s">
        <v>1046</v>
      </c>
      <c r="G230" s="239"/>
      <c r="H230" s="242">
        <v>191.19</v>
      </c>
      <c r="I230" s="243"/>
      <c r="J230" s="239"/>
      <c r="K230" s="239"/>
      <c r="L230" s="244"/>
      <c r="M230" s="245"/>
      <c r="N230" s="246"/>
      <c r="O230" s="246"/>
      <c r="P230" s="246"/>
      <c r="Q230" s="246"/>
      <c r="R230" s="246"/>
      <c r="S230" s="246"/>
      <c r="T230" s="247"/>
      <c r="AT230" s="248" t="s">
        <v>173</v>
      </c>
      <c r="AU230" s="248" t="s">
        <v>90</v>
      </c>
      <c r="AV230" s="11" t="s">
        <v>90</v>
      </c>
      <c r="AW230" s="11" t="s">
        <v>43</v>
      </c>
      <c r="AX230" s="11" t="s">
        <v>80</v>
      </c>
      <c r="AY230" s="248" t="s">
        <v>162</v>
      </c>
    </row>
    <row r="231" s="12" customFormat="1">
      <c r="B231" s="249"/>
      <c r="C231" s="250"/>
      <c r="D231" s="235" t="s">
        <v>173</v>
      </c>
      <c r="E231" s="251" t="s">
        <v>37</v>
      </c>
      <c r="F231" s="252" t="s">
        <v>180</v>
      </c>
      <c r="G231" s="250"/>
      <c r="H231" s="253">
        <v>540.88999999999999</v>
      </c>
      <c r="I231" s="254"/>
      <c r="J231" s="250"/>
      <c r="K231" s="250"/>
      <c r="L231" s="255"/>
      <c r="M231" s="256"/>
      <c r="N231" s="257"/>
      <c r="O231" s="257"/>
      <c r="P231" s="257"/>
      <c r="Q231" s="257"/>
      <c r="R231" s="257"/>
      <c r="S231" s="257"/>
      <c r="T231" s="258"/>
      <c r="AT231" s="259" t="s">
        <v>173</v>
      </c>
      <c r="AU231" s="259" t="s">
        <v>90</v>
      </c>
      <c r="AV231" s="12" t="s">
        <v>169</v>
      </c>
      <c r="AW231" s="12" t="s">
        <v>43</v>
      </c>
      <c r="AX231" s="12" t="s">
        <v>88</v>
      </c>
      <c r="AY231" s="259" t="s">
        <v>162</v>
      </c>
    </row>
    <row r="232" s="1" customFormat="1" ht="51" customHeight="1">
      <c r="B232" s="47"/>
      <c r="C232" s="223" t="s">
        <v>291</v>
      </c>
      <c r="D232" s="223" t="s">
        <v>164</v>
      </c>
      <c r="E232" s="224" t="s">
        <v>1133</v>
      </c>
      <c r="F232" s="225" t="s">
        <v>1134</v>
      </c>
      <c r="G232" s="226" t="s">
        <v>167</v>
      </c>
      <c r="H232" s="227">
        <v>656.78099999999995</v>
      </c>
      <c r="I232" s="228"/>
      <c r="J232" s="229">
        <f>ROUND(I232*H232,2)</f>
        <v>0</v>
      </c>
      <c r="K232" s="225" t="s">
        <v>168</v>
      </c>
      <c r="L232" s="73"/>
      <c r="M232" s="230" t="s">
        <v>37</v>
      </c>
      <c r="N232" s="231" t="s">
        <v>51</v>
      </c>
      <c r="O232" s="48"/>
      <c r="P232" s="232">
        <f>O232*H232</f>
        <v>0</v>
      </c>
      <c r="Q232" s="232">
        <v>0.084250000000000005</v>
      </c>
      <c r="R232" s="232">
        <f>Q232*H232</f>
        <v>55.333799249999998</v>
      </c>
      <c r="S232" s="232">
        <v>0</v>
      </c>
      <c r="T232" s="233">
        <f>S232*H232</f>
        <v>0</v>
      </c>
      <c r="AR232" s="24" t="s">
        <v>169</v>
      </c>
      <c r="AT232" s="24" t="s">
        <v>164</v>
      </c>
      <c r="AU232" s="24" t="s">
        <v>90</v>
      </c>
      <c r="AY232" s="24" t="s">
        <v>162</v>
      </c>
      <c r="BE232" s="234">
        <f>IF(N232="základní",J232,0)</f>
        <v>0</v>
      </c>
      <c r="BF232" s="234">
        <f>IF(N232="snížená",J232,0)</f>
        <v>0</v>
      </c>
      <c r="BG232" s="234">
        <f>IF(N232="zákl. přenesená",J232,0)</f>
        <v>0</v>
      </c>
      <c r="BH232" s="234">
        <f>IF(N232="sníž. přenesená",J232,0)</f>
        <v>0</v>
      </c>
      <c r="BI232" s="234">
        <f>IF(N232="nulová",J232,0)</f>
        <v>0</v>
      </c>
      <c r="BJ232" s="24" t="s">
        <v>88</v>
      </c>
      <c r="BK232" s="234">
        <f>ROUND(I232*H232,2)</f>
        <v>0</v>
      </c>
      <c r="BL232" s="24" t="s">
        <v>169</v>
      </c>
      <c r="BM232" s="24" t="s">
        <v>1135</v>
      </c>
    </row>
    <row r="233" s="1" customFormat="1">
      <c r="B233" s="47"/>
      <c r="C233" s="75"/>
      <c r="D233" s="235" t="s">
        <v>171</v>
      </c>
      <c r="E233" s="75"/>
      <c r="F233" s="236" t="s">
        <v>1136</v>
      </c>
      <c r="G233" s="75"/>
      <c r="H233" s="75"/>
      <c r="I233" s="193"/>
      <c r="J233" s="75"/>
      <c r="K233" s="75"/>
      <c r="L233" s="73"/>
      <c r="M233" s="237"/>
      <c r="N233" s="48"/>
      <c r="O233" s="48"/>
      <c r="P233" s="48"/>
      <c r="Q233" s="48"/>
      <c r="R233" s="48"/>
      <c r="S233" s="48"/>
      <c r="T233" s="96"/>
      <c r="AT233" s="24" t="s">
        <v>171</v>
      </c>
      <c r="AU233" s="24" t="s">
        <v>90</v>
      </c>
    </row>
    <row r="234" s="11" customFormat="1">
      <c r="B234" s="238"/>
      <c r="C234" s="239"/>
      <c r="D234" s="235" t="s">
        <v>173</v>
      </c>
      <c r="E234" s="240" t="s">
        <v>37</v>
      </c>
      <c r="F234" s="241" t="s">
        <v>1082</v>
      </c>
      <c r="G234" s="239"/>
      <c r="H234" s="242">
        <v>504.46899999999999</v>
      </c>
      <c r="I234" s="243"/>
      <c r="J234" s="239"/>
      <c r="K234" s="239"/>
      <c r="L234" s="244"/>
      <c r="M234" s="245"/>
      <c r="N234" s="246"/>
      <c r="O234" s="246"/>
      <c r="P234" s="246"/>
      <c r="Q234" s="246"/>
      <c r="R234" s="246"/>
      <c r="S234" s="246"/>
      <c r="T234" s="247"/>
      <c r="AT234" s="248" t="s">
        <v>173</v>
      </c>
      <c r="AU234" s="248" t="s">
        <v>90</v>
      </c>
      <c r="AV234" s="11" t="s">
        <v>90</v>
      </c>
      <c r="AW234" s="11" t="s">
        <v>43</v>
      </c>
      <c r="AX234" s="11" t="s">
        <v>80</v>
      </c>
      <c r="AY234" s="248" t="s">
        <v>162</v>
      </c>
    </row>
    <row r="235" s="11" customFormat="1">
      <c r="B235" s="238"/>
      <c r="C235" s="239"/>
      <c r="D235" s="235" t="s">
        <v>173</v>
      </c>
      <c r="E235" s="240" t="s">
        <v>37</v>
      </c>
      <c r="F235" s="241" t="s">
        <v>1083</v>
      </c>
      <c r="G235" s="239"/>
      <c r="H235" s="242">
        <v>364.67599999999999</v>
      </c>
      <c r="I235" s="243"/>
      <c r="J235" s="239"/>
      <c r="K235" s="239"/>
      <c r="L235" s="244"/>
      <c r="M235" s="245"/>
      <c r="N235" s="246"/>
      <c r="O235" s="246"/>
      <c r="P235" s="246"/>
      <c r="Q235" s="246"/>
      <c r="R235" s="246"/>
      <c r="S235" s="246"/>
      <c r="T235" s="247"/>
      <c r="AT235" s="248" t="s">
        <v>173</v>
      </c>
      <c r="AU235" s="248" t="s">
        <v>90</v>
      </c>
      <c r="AV235" s="11" t="s">
        <v>90</v>
      </c>
      <c r="AW235" s="11" t="s">
        <v>43</v>
      </c>
      <c r="AX235" s="11" t="s">
        <v>80</v>
      </c>
      <c r="AY235" s="248" t="s">
        <v>162</v>
      </c>
    </row>
    <row r="236" s="11" customFormat="1">
      <c r="B236" s="238"/>
      <c r="C236" s="239"/>
      <c r="D236" s="235" t="s">
        <v>173</v>
      </c>
      <c r="E236" s="240" t="s">
        <v>37</v>
      </c>
      <c r="F236" s="241" t="s">
        <v>1137</v>
      </c>
      <c r="G236" s="239"/>
      <c r="H236" s="242">
        <v>-212.364</v>
      </c>
      <c r="I236" s="243"/>
      <c r="J236" s="239"/>
      <c r="K236" s="239"/>
      <c r="L236" s="244"/>
      <c r="M236" s="245"/>
      <c r="N236" s="246"/>
      <c r="O236" s="246"/>
      <c r="P236" s="246"/>
      <c r="Q236" s="246"/>
      <c r="R236" s="246"/>
      <c r="S236" s="246"/>
      <c r="T236" s="247"/>
      <c r="AT236" s="248" t="s">
        <v>173</v>
      </c>
      <c r="AU236" s="248" t="s">
        <v>90</v>
      </c>
      <c r="AV236" s="11" t="s">
        <v>90</v>
      </c>
      <c r="AW236" s="11" t="s">
        <v>43</v>
      </c>
      <c r="AX236" s="11" t="s">
        <v>80</v>
      </c>
      <c r="AY236" s="248" t="s">
        <v>162</v>
      </c>
    </row>
    <row r="237" s="12" customFormat="1">
      <c r="B237" s="249"/>
      <c r="C237" s="250"/>
      <c r="D237" s="235" t="s">
        <v>173</v>
      </c>
      <c r="E237" s="251" t="s">
        <v>37</v>
      </c>
      <c r="F237" s="252" t="s">
        <v>180</v>
      </c>
      <c r="G237" s="250"/>
      <c r="H237" s="253">
        <v>656.78099999999995</v>
      </c>
      <c r="I237" s="254"/>
      <c r="J237" s="250"/>
      <c r="K237" s="250"/>
      <c r="L237" s="255"/>
      <c r="M237" s="256"/>
      <c r="N237" s="257"/>
      <c r="O237" s="257"/>
      <c r="P237" s="257"/>
      <c r="Q237" s="257"/>
      <c r="R237" s="257"/>
      <c r="S237" s="257"/>
      <c r="T237" s="258"/>
      <c r="AT237" s="259" t="s">
        <v>173</v>
      </c>
      <c r="AU237" s="259" t="s">
        <v>90</v>
      </c>
      <c r="AV237" s="12" t="s">
        <v>169</v>
      </c>
      <c r="AW237" s="12" t="s">
        <v>43</v>
      </c>
      <c r="AX237" s="12" t="s">
        <v>88</v>
      </c>
      <c r="AY237" s="259" t="s">
        <v>162</v>
      </c>
    </row>
    <row r="238" s="1" customFormat="1" ht="16.5" customHeight="1">
      <c r="B238" s="47"/>
      <c r="C238" s="281" t="s">
        <v>296</v>
      </c>
      <c r="D238" s="281" t="s">
        <v>356</v>
      </c>
      <c r="E238" s="282" t="s">
        <v>1138</v>
      </c>
      <c r="F238" s="283" t="s">
        <v>1139</v>
      </c>
      <c r="G238" s="284" t="s">
        <v>167</v>
      </c>
      <c r="H238" s="285">
        <v>654.70000000000005</v>
      </c>
      <c r="I238" s="286"/>
      <c r="J238" s="287">
        <f>ROUND(I238*H238,2)</f>
        <v>0</v>
      </c>
      <c r="K238" s="283" t="s">
        <v>168</v>
      </c>
      <c r="L238" s="288"/>
      <c r="M238" s="289" t="s">
        <v>37</v>
      </c>
      <c r="N238" s="290" t="s">
        <v>51</v>
      </c>
      <c r="O238" s="48"/>
      <c r="P238" s="232">
        <f>O238*H238</f>
        <v>0</v>
      </c>
      <c r="Q238" s="232">
        <v>0.13100000000000001</v>
      </c>
      <c r="R238" s="232">
        <f>Q238*H238</f>
        <v>85.76570000000001</v>
      </c>
      <c r="S238" s="232">
        <v>0</v>
      </c>
      <c r="T238" s="233">
        <f>S238*H238</f>
        <v>0</v>
      </c>
      <c r="AR238" s="24" t="s">
        <v>222</v>
      </c>
      <c r="AT238" s="24" t="s">
        <v>356</v>
      </c>
      <c r="AU238" s="24" t="s">
        <v>90</v>
      </c>
      <c r="AY238" s="24" t="s">
        <v>162</v>
      </c>
      <c r="BE238" s="234">
        <f>IF(N238="základní",J238,0)</f>
        <v>0</v>
      </c>
      <c r="BF238" s="234">
        <f>IF(N238="snížená",J238,0)</f>
        <v>0</v>
      </c>
      <c r="BG238" s="234">
        <f>IF(N238="zákl. přenesená",J238,0)</f>
        <v>0</v>
      </c>
      <c r="BH238" s="234">
        <f>IF(N238="sníž. přenesená",J238,0)</f>
        <v>0</v>
      </c>
      <c r="BI238" s="234">
        <f>IF(N238="nulová",J238,0)</f>
        <v>0</v>
      </c>
      <c r="BJ238" s="24" t="s">
        <v>88</v>
      </c>
      <c r="BK238" s="234">
        <f>ROUND(I238*H238,2)</f>
        <v>0</v>
      </c>
      <c r="BL238" s="24" t="s">
        <v>169</v>
      </c>
      <c r="BM238" s="24" t="s">
        <v>1140</v>
      </c>
    </row>
    <row r="239" s="11" customFormat="1">
      <c r="B239" s="238"/>
      <c r="C239" s="239"/>
      <c r="D239" s="235" t="s">
        <v>173</v>
      </c>
      <c r="E239" s="240" t="s">
        <v>37</v>
      </c>
      <c r="F239" s="241" t="s">
        <v>1082</v>
      </c>
      <c r="G239" s="239"/>
      <c r="H239" s="242">
        <v>504.46899999999999</v>
      </c>
      <c r="I239" s="243"/>
      <c r="J239" s="239"/>
      <c r="K239" s="239"/>
      <c r="L239" s="244"/>
      <c r="M239" s="245"/>
      <c r="N239" s="246"/>
      <c r="O239" s="246"/>
      <c r="P239" s="246"/>
      <c r="Q239" s="246"/>
      <c r="R239" s="246"/>
      <c r="S239" s="246"/>
      <c r="T239" s="247"/>
      <c r="AT239" s="248" t="s">
        <v>173</v>
      </c>
      <c r="AU239" s="248" t="s">
        <v>90</v>
      </c>
      <c r="AV239" s="11" t="s">
        <v>90</v>
      </c>
      <c r="AW239" s="11" t="s">
        <v>43</v>
      </c>
      <c r="AX239" s="11" t="s">
        <v>80</v>
      </c>
      <c r="AY239" s="248" t="s">
        <v>162</v>
      </c>
    </row>
    <row r="240" s="11" customFormat="1">
      <c r="B240" s="238"/>
      <c r="C240" s="239"/>
      <c r="D240" s="235" t="s">
        <v>173</v>
      </c>
      <c r="E240" s="240" t="s">
        <v>37</v>
      </c>
      <c r="F240" s="241" t="s">
        <v>1083</v>
      </c>
      <c r="G240" s="239"/>
      <c r="H240" s="242">
        <v>364.67599999999999</v>
      </c>
      <c r="I240" s="243"/>
      <c r="J240" s="239"/>
      <c r="K240" s="239"/>
      <c r="L240" s="244"/>
      <c r="M240" s="245"/>
      <c r="N240" s="246"/>
      <c r="O240" s="246"/>
      <c r="P240" s="246"/>
      <c r="Q240" s="246"/>
      <c r="R240" s="246"/>
      <c r="S240" s="246"/>
      <c r="T240" s="247"/>
      <c r="AT240" s="248" t="s">
        <v>173</v>
      </c>
      <c r="AU240" s="248" t="s">
        <v>90</v>
      </c>
      <c r="AV240" s="11" t="s">
        <v>90</v>
      </c>
      <c r="AW240" s="11" t="s">
        <v>43</v>
      </c>
      <c r="AX240" s="11" t="s">
        <v>80</v>
      </c>
      <c r="AY240" s="248" t="s">
        <v>162</v>
      </c>
    </row>
    <row r="241" s="11" customFormat="1">
      <c r="B241" s="238"/>
      <c r="C241" s="239"/>
      <c r="D241" s="235" t="s">
        <v>173</v>
      </c>
      <c r="E241" s="240" t="s">
        <v>37</v>
      </c>
      <c r="F241" s="241" t="s">
        <v>1141</v>
      </c>
      <c r="G241" s="239"/>
      <c r="H241" s="242">
        <v>-212.364</v>
      </c>
      <c r="I241" s="243"/>
      <c r="J241" s="239"/>
      <c r="K241" s="239"/>
      <c r="L241" s="244"/>
      <c r="M241" s="245"/>
      <c r="N241" s="246"/>
      <c r="O241" s="246"/>
      <c r="P241" s="246"/>
      <c r="Q241" s="246"/>
      <c r="R241" s="246"/>
      <c r="S241" s="246"/>
      <c r="T241" s="247"/>
      <c r="AT241" s="248" t="s">
        <v>173</v>
      </c>
      <c r="AU241" s="248" t="s">
        <v>90</v>
      </c>
      <c r="AV241" s="11" t="s">
        <v>90</v>
      </c>
      <c r="AW241" s="11" t="s">
        <v>43</v>
      </c>
      <c r="AX241" s="11" t="s">
        <v>80</v>
      </c>
      <c r="AY241" s="248" t="s">
        <v>162</v>
      </c>
    </row>
    <row r="242" s="11" customFormat="1">
      <c r="B242" s="238"/>
      <c r="C242" s="239"/>
      <c r="D242" s="235" t="s">
        <v>173</v>
      </c>
      <c r="E242" s="240" t="s">
        <v>37</v>
      </c>
      <c r="F242" s="241" t="s">
        <v>1142</v>
      </c>
      <c r="G242" s="239"/>
      <c r="H242" s="242">
        <v>-5.6609999999999996</v>
      </c>
      <c r="I242" s="243"/>
      <c r="J242" s="239"/>
      <c r="K242" s="239"/>
      <c r="L242" s="244"/>
      <c r="M242" s="245"/>
      <c r="N242" s="246"/>
      <c r="O242" s="246"/>
      <c r="P242" s="246"/>
      <c r="Q242" s="246"/>
      <c r="R242" s="246"/>
      <c r="S242" s="246"/>
      <c r="T242" s="247"/>
      <c r="AT242" s="248" t="s">
        <v>173</v>
      </c>
      <c r="AU242" s="248" t="s">
        <v>90</v>
      </c>
      <c r="AV242" s="11" t="s">
        <v>90</v>
      </c>
      <c r="AW242" s="11" t="s">
        <v>43</v>
      </c>
      <c r="AX242" s="11" t="s">
        <v>80</v>
      </c>
      <c r="AY242" s="248" t="s">
        <v>162</v>
      </c>
    </row>
    <row r="243" s="11" customFormat="1">
      <c r="B243" s="238"/>
      <c r="C243" s="239"/>
      <c r="D243" s="235" t="s">
        <v>173</v>
      </c>
      <c r="E243" s="240" t="s">
        <v>37</v>
      </c>
      <c r="F243" s="241" t="s">
        <v>1143</v>
      </c>
      <c r="G243" s="239"/>
      <c r="H243" s="242">
        <v>-2.9020000000000001</v>
      </c>
      <c r="I243" s="243"/>
      <c r="J243" s="239"/>
      <c r="K243" s="239"/>
      <c r="L243" s="244"/>
      <c r="M243" s="245"/>
      <c r="N243" s="246"/>
      <c r="O243" s="246"/>
      <c r="P243" s="246"/>
      <c r="Q243" s="246"/>
      <c r="R243" s="246"/>
      <c r="S243" s="246"/>
      <c r="T243" s="247"/>
      <c r="AT243" s="248" t="s">
        <v>173</v>
      </c>
      <c r="AU243" s="248" t="s">
        <v>90</v>
      </c>
      <c r="AV243" s="11" t="s">
        <v>90</v>
      </c>
      <c r="AW243" s="11" t="s">
        <v>43</v>
      </c>
      <c r="AX243" s="11" t="s">
        <v>80</v>
      </c>
      <c r="AY243" s="248" t="s">
        <v>162</v>
      </c>
    </row>
    <row r="244" s="12" customFormat="1">
      <c r="B244" s="249"/>
      <c r="C244" s="250"/>
      <c r="D244" s="235" t="s">
        <v>173</v>
      </c>
      <c r="E244" s="251" t="s">
        <v>37</v>
      </c>
      <c r="F244" s="252" t="s">
        <v>180</v>
      </c>
      <c r="G244" s="250"/>
      <c r="H244" s="253">
        <v>648.21799999999996</v>
      </c>
      <c r="I244" s="254"/>
      <c r="J244" s="250"/>
      <c r="K244" s="250"/>
      <c r="L244" s="255"/>
      <c r="M244" s="256"/>
      <c r="N244" s="257"/>
      <c r="O244" s="257"/>
      <c r="P244" s="257"/>
      <c r="Q244" s="257"/>
      <c r="R244" s="257"/>
      <c r="S244" s="257"/>
      <c r="T244" s="258"/>
      <c r="AT244" s="259" t="s">
        <v>173</v>
      </c>
      <c r="AU244" s="259" t="s">
        <v>90</v>
      </c>
      <c r="AV244" s="12" t="s">
        <v>169</v>
      </c>
      <c r="AW244" s="12" t="s">
        <v>43</v>
      </c>
      <c r="AX244" s="12" t="s">
        <v>88</v>
      </c>
      <c r="AY244" s="259" t="s">
        <v>162</v>
      </c>
    </row>
    <row r="245" s="11" customFormat="1">
      <c r="B245" s="238"/>
      <c r="C245" s="239"/>
      <c r="D245" s="235" t="s">
        <v>173</v>
      </c>
      <c r="E245" s="239"/>
      <c r="F245" s="241" t="s">
        <v>1144</v>
      </c>
      <c r="G245" s="239"/>
      <c r="H245" s="242">
        <v>654.70000000000005</v>
      </c>
      <c r="I245" s="243"/>
      <c r="J245" s="239"/>
      <c r="K245" s="239"/>
      <c r="L245" s="244"/>
      <c r="M245" s="245"/>
      <c r="N245" s="246"/>
      <c r="O245" s="246"/>
      <c r="P245" s="246"/>
      <c r="Q245" s="246"/>
      <c r="R245" s="246"/>
      <c r="S245" s="246"/>
      <c r="T245" s="247"/>
      <c r="AT245" s="248" t="s">
        <v>173</v>
      </c>
      <c r="AU245" s="248" t="s">
        <v>90</v>
      </c>
      <c r="AV245" s="11" t="s">
        <v>90</v>
      </c>
      <c r="AW245" s="11" t="s">
        <v>6</v>
      </c>
      <c r="AX245" s="11" t="s">
        <v>88</v>
      </c>
      <c r="AY245" s="248" t="s">
        <v>162</v>
      </c>
    </row>
    <row r="246" s="1" customFormat="1" ht="16.5" customHeight="1">
      <c r="B246" s="47"/>
      <c r="C246" s="281" t="s">
        <v>302</v>
      </c>
      <c r="D246" s="281" t="s">
        <v>356</v>
      </c>
      <c r="E246" s="282" t="s">
        <v>1145</v>
      </c>
      <c r="F246" s="283" t="s">
        <v>1146</v>
      </c>
      <c r="G246" s="284" t="s">
        <v>167</v>
      </c>
      <c r="H246" s="285">
        <v>8.6489999999999991</v>
      </c>
      <c r="I246" s="286"/>
      <c r="J246" s="287">
        <f>ROUND(I246*H246,2)</f>
        <v>0</v>
      </c>
      <c r="K246" s="283" t="s">
        <v>168</v>
      </c>
      <c r="L246" s="288"/>
      <c r="M246" s="289" t="s">
        <v>37</v>
      </c>
      <c r="N246" s="290" t="s">
        <v>51</v>
      </c>
      <c r="O246" s="48"/>
      <c r="P246" s="232">
        <f>O246*H246</f>
        <v>0</v>
      </c>
      <c r="Q246" s="232">
        <v>0.13100000000000001</v>
      </c>
      <c r="R246" s="232">
        <f>Q246*H246</f>
        <v>1.133019</v>
      </c>
      <c r="S246" s="232">
        <v>0</v>
      </c>
      <c r="T246" s="233">
        <f>S246*H246</f>
        <v>0</v>
      </c>
      <c r="AR246" s="24" t="s">
        <v>222</v>
      </c>
      <c r="AT246" s="24" t="s">
        <v>356</v>
      </c>
      <c r="AU246" s="24" t="s">
        <v>90</v>
      </c>
      <c r="AY246" s="24" t="s">
        <v>162</v>
      </c>
      <c r="BE246" s="234">
        <f>IF(N246="základní",J246,0)</f>
        <v>0</v>
      </c>
      <c r="BF246" s="234">
        <f>IF(N246="snížená",J246,0)</f>
        <v>0</v>
      </c>
      <c r="BG246" s="234">
        <f>IF(N246="zákl. přenesená",J246,0)</f>
        <v>0</v>
      </c>
      <c r="BH246" s="234">
        <f>IF(N246="sníž. přenesená",J246,0)</f>
        <v>0</v>
      </c>
      <c r="BI246" s="234">
        <f>IF(N246="nulová",J246,0)</f>
        <v>0</v>
      </c>
      <c r="BJ246" s="24" t="s">
        <v>88</v>
      </c>
      <c r="BK246" s="234">
        <f>ROUND(I246*H246,2)</f>
        <v>0</v>
      </c>
      <c r="BL246" s="24" t="s">
        <v>169</v>
      </c>
      <c r="BM246" s="24" t="s">
        <v>1147</v>
      </c>
    </row>
    <row r="247" s="11" customFormat="1">
      <c r="B247" s="238"/>
      <c r="C247" s="239"/>
      <c r="D247" s="235" t="s">
        <v>173</v>
      </c>
      <c r="E247" s="240" t="s">
        <v>37</v>
      </c>
      <c r="F247" s="241" t="s">
        <v>1148</v>
      </c>
      <c r="G247" s="239"/>
      <c r="H247" s="242">
        <v>5.6609999999999996</v>
      </c>
      <c r="I247" s="243"/>
      <c r="J247" s="239"/>
      <c r="K247" s="239"/>
      <c r="L247" s="244"/>
      <c r="M247" s="245"/>
      <c r="N247" s="246"/>
      <c r="O247" s="246"/>
      <c r="P247" s="246"/>
      <c r="Q247" s="246"/>
      <c r="R247" s="246"/>
      <c r="S247" s="246"/>
      <c r="T247" s="247"/>
      <c r="AT247" s="248" t="s">
        <v>173</v>
      </c>
      <c r="AU247" s="248" t="s">
        <v>90</v>
      </c>
      <c r="AV247" s="11" t="s">
        <v>90</v>
      </c>
      <c r="AW247" s="11" t="s">
        <v>43</v>
      </c>
      <c r="AX247" s="11" t="s">
        <v>80</v>
      </c>
      <c r="AY247" s="248" t="s">
        <v>162</v>
      </c>
    </row>
    <row r="248" s="11" customFormat="1">
      <c r="B248" s="238"/>
      <c r="C248" s="239"/>
      <c r="D248" s="235" t="s">
        <v>173</v>
      </c>
      <c r="E248" s="240" t="s">
        <v>37</v>
      </c>
      <c r="F248" s="241" t="s">
        <v>1149</v>
      </c>
      <c r="G248" s="239"/>
      <c r="H248" s="242">
        <v>2.9020000000000001</v>
      </c>
      <c r="I248" s="243"/>
      <c r="J248" s="239"/>
      <c r="K248" s="239"/>
      <c r="L248" s="244"/>
      <c r="M248" s="245"/>
      <c r="N248" s="246"/>
      <c r="O248" s="246"/>
      <c r="P248" s="246"/>
      <c r="Q248" s="246"/>
      <c r="R248" s="246"/>
      <c r="S248" s="246"/>
      <c r="T248" s="247"/>
      <c r="AT248" s="248" t="s">
        <v>173</v>
      </c>
      <c r="AU248" s="248" t="s">
        <v>90</v>
      </c>
      <c r="AV248" s="11" t="s">
        <v>90</v>
      </c>
      <c r="AW248" s="11" t="s">
        <v>43</v>
      </c>
      <c r="AX248" s="11" t="s">
        <v>80</v>
      </c>
      <c r="AY248" s="248" t="s">
        <v>162</v>
      </c>
    </row>
    <row r="249" s="12" customFormat="1">
      <c r="B249" s="249"/>
      <c r="C249" s="250"/>
      <c r="D249" s="235" t="s">
        <v>173</v>
      </c>
      <c r="E249" s="251" t="s">
        <v>37</v>
      </c>
      <c r="F249" s="252" t="s">
        <v>180</v>
      </c>
      <c r="G249" s="250"/>
      <c r="H249" s="253">
        <v>8.5630000000000006</v>
      </c>
      <c r="I249" s="254"/>
      <c r="J249" s="250"/>
      <c r="K249" s="250"/>
      <c r="L249" s="255"/>
      <c r="M249" s="256"/>
      <c r="N249" s="257"/>
      <c r="O249" s="257"/>
      <c r="P249" s="257"/>
      <c r="Q249" s="257"/>
      <c r="R249" s="257"/>
      <c r="S249" s="257"/>
      <c r="T249" s="258"/>
      <c r="AT249" s="259" t="s">
        <v>173</v>
      </c>
      <c r="AU249" s="259" t="s">
        <v>90</v>
      </c>
      <c r="AV249" s="12" t="s">
        <v>169</v>
      </c>
      <c r="AW249" s="12" t="s">
        <v>43</v>
      </c>
      <c r="AX249" s="12" t="s">
        <v>88</v>
      </c>
      <c r="AY249" s="259" t="s">
        <v>162</v>
      </c>
    </row>
    <row r="250" s="11" customFormat="1">
      <c r="B250" s="238"/>
      <c r="C250" s="239"/>
      <c r="D250" s="235" t="s">
        <v>173</v>
      </c>
      <c r="E250" s="239"/>
      <c r="F250" s="241" t="s">
        <v>1150</v>
      </c>
      <c r="G250" s="239"/>
      <c r="H250" s="242">
        <v>8.6489999999999991</v>
      </c>
      <c r="I250" s="243"/>
      <c r="J250" s="239"/>
      <c r="K250" s="239"/>
      <c r="L250" s="244"/>
      <c r="M250" s="245"/>
      <c r="N250" s="246"/>
      <c r="O250" s="246"/>
      <c r="P250" s="246"/>
      <c r="Q250" s="246"/>
      <c r="R250" s="246"/>
      <c r="S250" s="246"/>
      <c r="T250" s="247"/>
      <c r="AT250" s="248" t="s">
        <v>173</v>
      </c>
      <c r="AU250" s="248" t="s">
        <v>90</v>
      </c>
      <c r="AV250" s="11" t="s">
        <v>90</v>
      </c>
      <c r="AW250" s="11" t="s">
        <v>6</v>
      </c>
      <c r="AX250" s="11" t="s">
        <v>88</v>
      </c>
      <c r="AY250" s="248" t="s">
        <v>162</v>
      </c>
    </row>
    <row r="251" s="1" customFormat="1" ht="51" customHeight="1">
      <c r="B251" s="47"/>
      <c r="C251" s="223" t="s">
        <v>306</v>
      </c>
      <c r="D251" s="223" t="s">
        <v>164</v>
      </c>
      <c r="E251" s="224" t="s">
        <v>1151</v>
      </c>
      <c r="F251" s="225" t="s">
        <v>1152</v>
      </c>
      <c r="G251" s="226" t="s">
        <v>167</v>
      </c>
      <c r="H251" s="227">
        <v>212.364</v>
      </c>
      <c r="I251" s="228"/>
      <c r="J251" s="229">
        <f>ROUND(I251*H251,2)</f>
        <v>0</v>
      </c>
      <c r="K251" s="225" t="s">
        <v>168</v>
      </c>
      <c r="L251" s="73"/>
      <c r="M251" s="230" t="s">
        <v>37</v>
      </c>
      <c r="N251" s="231" t="s">
        <v>51</v>
      </c>
      <c r="O251" s="48"/>
      <c r="P251" s="232">
        <f>O251*H251</f>
        <v>0</v>
      </c>
      <c r="Q251" s="232">
        <v>0.085650000000000004</v>
      </c>
      <c r="R251" s="232">
        <f>Q251*H251</f>
        <v>18.1889766</v>
      </c>
      <c r="S251" s="232">
        <v>0</v>
      </c>
      <c r="T251" s="233">
        <f>S251*H251</f>
        <v>0</v>
      </c>
      <c r="AR251" s="24" t="s">
        <v>169</v>
      </c>
      <c r="AT251" s="24" t="s">
        <v>164</v>
      </c>
      <c r="AU251" s="24" t="s">
        <v>90</v>
      </c>
      <c r="AY251" s="24" t="s">
        <v>162</v>
      </c>
      <c r="BE251" s="234">
        <f>IF(N251="základní",J251,0)</f>
        <v>0</v>
      </c>
      <c r="BF251" s="234">
        <f>IF(N251="snížená",J251,0)</f>
        <v>0</v>
      </c>
      <c r="BG251" s="234">
        <f>IF(N251="zákl. přenesená",J251,0)</f>
        <v>0</v>
      </c>
      <c r="BH251" s="234">
        <f>IF(N251="sníž. přenesená",J251,0)</f>
        <v>0</v>
      </c>
      <c r="BI251" s="234">
        <f>IF(N251="nulová",J251,0)</f>
        <v>0</v>
      </c>
      <c r="BJ251" s="24" t="s">
        <v>88</v>
      </c>
      <c r="BK251" s="234">
        <f>ROUND(I251*H251,2)</f>
        <v>0</v>
      </c>
      <c r="BL251" s="24" t="s">
        <v>169</v>
      </c>
      <c r="BM251" s="24" t="s">
        <v>1153</v>
      </c>
    </row>
    <row r="252" s="1" customFormat="1">
      <c r="B252" s="47"/>
      <c r="C252" s="75"/>
      <c r="D252" s="235" t="s">
        <v>171</v>
      </c>
      <c r="E252" s="75"/>
      <c r="F252" s="236" t="s">
        <v>1136</v>
      </c>
      <c r="G252" s="75"/>
      <c r="H252" s="75"/>
      <c r="I252" s="193"/>
      <c r="J252" s="75"/>
      <c r="K252" s="75"/>
      <c r="L252" s="73"/>
      <c r="M252" s="237"/>
      <c r="N252" s="48"/>
      <c r="O252" s="48"/>
      <c r="P252" s="48"/>
      <c r="Q252" s="48"/>
      <c r="R252" s="48"/>
      <c r="S252" s="48"/>
      <c r="T252" s="96"/>
      <c r="AT252" s="24" t="s">
        <v>171</v>
      </c>
      <c r="AU252" s="24" t="s">
        <v>90</v>
      </c>
    </row>
    <row r="253" s="13" customFormat="1">
      <c r="B253" s="260"/>
      <c r="C253" s="261"/>
      <c r="D253" s="235" t="s">
        <v>173</v>
      </c>
      <c r="E253" s="262" t="s">
        <v>37</v>
      </c>
      <c r="F253" s="263" t="s">
        <v>1080</v>
      </c>
      <c r="G253" s="261"/>
      <c r="H253" s="262" t="s">
        <v>37</v>
      </c>
      <c r="I253" s="264"/>
      <c r="J253" s="261"/>
      <c r="K253" s="261"/>
      <c r="L253" s="265"/>
      <c r="M253" s="266"/>
      <c r="N253" s="267"/>
      <c r="O253" s="267"/>
      <c r="P253" s="267"/>
      <c r="Q253" s="267"/>
      <c r="R253" s="267"/>
      <c r="S253" s="267"/>
      <c r="T253" s="268"/>
      <c r="AT253" s="269" t="s">
        <v>173</v>
      </c>
      <c r="AU253" s="269" t="s">
        <v>90</v>
      </c>
      <c r="AV253" s="13" t="s">
        <v>88</v>
      </c>
      <c r="AW253" s="13" t="s">
        <v>43</v>
      </c>
      <c r="AX253" s="13" t="s">
        <v>80</v>
      </c>
      <c r="AY253" s="269" t="s">
        <v>162</v>
      </c>
    </row>
    <row r="254" s="11" customFormat="1">
      <c r="B254" s="238"/>
      <c r="C254" s="239"/>
      <c r="D254" s="235" t="s">
        <v>173</v>
      </c>
      <c r="E254" s="240" t="s">
        <v>37</v>
      </c>
      <c r="F254" s="241" t="s">
        <v>1154</v>
      </c>
      <c r="G254" s="239"/>
      <c r="H254" s="242">
        <v>212.364</v>
      </c>
      <c r="I254" s="243"/>
      <c r="J254" s="239"/>
      <c r="K254" s="239"/>
      <c r="L254" s="244"/>
      <c r="M254" s="245"/>
      <c r="N254" s="246"/>
      <c r="O254" s="246"/>
      <c r="P254" s="246"/>
      <c r="Q254" s="246"/>
      <c r="R254" s="246"/>
      <c r="S254" s="246"/>
      <c r="T254" s="247"/>
      <c r="AT254" s="248" t="s">
        <v>173</v>
      </c>
      <c r="AU254" s="248" t="s">
        <v>90</v>
      </c>
      <c r="AV254" s="11" t="s">
        <v>90</v>
      </c>
      <c r="AW254" s="11" t="s">
        <v>43</v>
      </c>
      <c r="AX254" s="11" t="s">
        <v>80</v>
      </c>
      <c r="AY254" s="248" t="s">
        <v>162</v>
      </c>
    </row>
    <row r="255" s="12" customFormat="1">
      <c r="B255" s="249"/>
      <c r="C255" s="250"/>
      <c r="D255" s="235" t="s">
        <v>173</v>
      </c>
      <c r="E255" s="251" t="s">
        <v>37</v>
      </c>
      <c r="F255" s="252" t="s">
        <v>180</v>
      </c>
      <c r="G255" s="250"/>
      <c r="H255" s="253">
        <v>212.364</v>
      </c>
      <c r="I255" s="254"/>
      <c r="J255" s="250"/>
      <c r="K255" s="250"/>
      <c r="L255" s="255"/>
      <c r="M255" s="256"/>
      <c r="N255" s="257"/>
      <c r="O255" s="257"/>
      <c r="P255" s="257"/>
      <c r="Q255" s="257"/>
      <c r="R255" s="257"/>
      <c r="S255" s="257"/>
      <c r="T255" s="258"/>
      <c r="AT255" s="259" t="s">
        <v>173</v>
      </c>
      <c r="AU255" s="259" t="s">
        <v>90</v>
      </c>
      <c r="AV255" s="12" t="s">
        <v>169</v>
      </c>
      <c r="AW255" s="12" t="s">
        <v>43</v>
      </c>
      <c r="AX255" s="12" t="s">
        <v>88</v>
      </c>
      <c r="AY255" s="259" t="s">
        <v>162</v>
      </c>
    </row>
    <row r="256" s="1" customFormat="1" ht="16.5" customHeight="1">
      <c r="B256" s="47"/>
      <c r="C256" s="281" t="s">
        <v>9</v>
      </c>
      <c r="D256" s="281" t="s">
        <v>356</v>
      </c>
      <c r="E256" s="282" t="s">
        <v>1155</v>
      </c>
      <c r="F256" s="283" t="s">
        <v>1156</v>
      </c>
      <c r="G256" s="284" t="s">
        <v>167</v>
      </c>
      <c r="H256" s="285">
        <v>214.488</v>
      </c>
      <c r="I256" s="286"/>
      <c r="J256" s="287">
        <f>ROUND(I256*H256,2)</f>
        <v>0</v>
      </c>
      <c r="K256" s="283" t="s">
        <v>168</v>
      </c>
      <c r="L256" s="288"/>
      <c r="M256" s="289" t="s">
        <v>37</v>
      </c>
      <c r="N256" s="290" t="s">
        <v>51</v>
      </c>
      <c r="O256" s="48"/>
      <c r="P256" s="232">
        <f>O256*H256</f>
        <v>0</v>
      </c>
      <c r="Q256" s="232">
        <v>0.17599999999999999</v>
      </c>
      <c r="R256" s="232">
        <f>Q256*H256</f>
        <v>37.749887999999999</v>
      </c>
      <c r="S256" s="232">
        <v>0</v>
      </c>
      <c r="T256" s="233">
        <f>S256*H256</f>
        <v>0</v>
      </c>
      <c r="AR256" s="24" t="s">
        <v>222</v>
      </c>
      <c r="AT256" s="24" t="s">
        <v>356</v>
      </c>
      <c r="AU256" s="24" t="s">
        <v>90</v>
      </c>
      <c r="AY256" s="24" t="s">
        <v>162</v>
      </c>
      <c r="BE256" s="234">
        <f>IF(N256="základní",J256,0)</f>
        <v>0</v>
      </c>
      <c r="BF256" s="234">
        <f>IF(N256="snížená",J256,0)</f>
        <v>0</v>
      </c>
      <c r="BG256" s="234">
        <f>IF(N256="zákl. přenesená",J256,0)</f>
        <v>0</v>
      </c>
      <c r="BH256" s="234">
        <f>IF(N256="sníž. přenesená",J256,0)</f>
        <v>0</v>
      </c>
      <c r="BI256" s="234">
        <f>IF(N256="nulová",J256,0)</f>
        <v>0</v>
      </c>
      <c r="BJ256" s="24" t="s">
        <v>88</v>
      </c>
      <c r="BK256" s="234">
        <f>ROUND(I256*H256,2)</f>
        <v>0</v>
      </c>
      <c r="BL256" s="24" t="s">
        <v>169</v>
      </c>
      <c r="BM256" s="24" t="s">
        <v>1157</v>
      </c>
    </row>
    <row r="257" s="11" customFormat="1">
      <c r="B257" s="238"/>
      <c r="C257" s="239"/>
      <c r="D257" s="235" t="s">
        <v>173</v>
      </c>
      <c r="E257" s="239"/>
      <c r="F257" s="241" t="s">
        <v>1158</v>
      </c>
      <c r="G257" s="239"/>
      <c r="H257" s="242">
        <v>214.488</v>
      </c>
      <c r="I257" s="243"/>
      <c r="J257" s="239"/>
      <c r="K257" s="239"/>
      <c r="L257" s="244"/>
      <c r="M257" s="245"/>
      <c r="N257" s="246"/>
      <c r="O257" s="246"/>
      <c r="P257" s="246"/>
      <c r="Q257" s="246"/>
      <c r="R257" s="246"/>
      <c r="S257" s="246"/>
      <c r="T257" s="247"/>
      <c r="AT257" s="248" t="s">
        <v>173</v>
      </c>
      <c r="AU257" s="248" t="s">
        <v>90</v>
      </c>
      <c r="AV257" s="11" t="s">
        <v>90</v>
      </c>
      <c r="AW257" s="11" t="s">
        <v>6</v>
      </c>
      <c r="AX257" s="11" t="s">
        <v>88</v>
      </c>
      <c r="AY257" s="248" t="s">
        <v>162</v>
      </c>
    </row>
    <row r="258" s="10" customFormat="1" ht="29.88" customHeight="1">
      <c r="B258" s="207"/>
      <c r="C258" s="208"/>
      <c r="D258" s="209" t="s">
        <v>79</v>
      </c>
      <c r="E258" s="221" t="s">
        <v>226</v>
      </c>
      <c r="F258" s="221" t="s">
        <v>553</v>
      </c>
      <c r="G258" s="208"/>
      <c r="H258" s="208"/>
      <c r="I258" s="211"/>
      <c r="J258" s="222">
        <f>BK258</f>
        <v>0</v>
      </c>
      <c r="K258" s="208"/>
      <c r="L258" s="213"/>
      <c r="M258" s="214"/>
      <c r="N258" s="215"/>
      <c r="O258" s="215"/>
      <c r="P258" s="216">
        <f>SUM(P259:P321)</f>
        <v>0</v>
      </c>
      <c r="Q258" s="215"/>
      <c r="R258" s="216">
        <f>SUM(R259:R321)</f>
        <v>180.48219925999999</v>
      </c>
      <c r="S258" s="215"/>
      <c r="T258" s="217">
        <f>SUM(T259:T321)</f>
        <v>134.74704600000001</v>
      </c>
      <c r="AR258" s="218" t="s">
        <v>88</v>
      </c>
      <c r="AT258" s="219" t="s">
        <v>79</v>
      </c>
      <c r="AU258" s="219" t="s">
        <v>88</v>
      </c>
      <c r="AY258" s="218" t="s">
        <v>162</v>
      </c>
      <c r="BK258" s="220">
        <f>SUM(BK259:BK321)</f>
        <v>0</v>
      </c>
    </row>
    <row r="259" s="1" customFormat="1" ht="51" customHeight="1">
      <c r="B259" s="47"/>
      <c r="C259" s="223" t="s">
        <v>317</v>
      </c>
      <c r="D259" s="223" t="s">
        <v>164</v>
      </c>
      <c r="E259" s="224" t="s">
        <v>1159</v>
      </c>
      <c r="F259" s="225" t="s">
        <v>1160</v>
      </c>
      <c r="G259" s="226" t="s">
        <v>201</v>
      </c>
      <c r="H259" s="227">
        <v>426.33800000000002</v>
      </c>
      <c r="I259" s="228"/>
      <c r="J259" s="229">
        <f>ROUND(I259*H259,2)</f>
        <v>0</v>
      </c>
      <c r="K259" s="225" t="s">
        <v>168</v>
      </c>
      <c r="L259" s="73"/>
      <c r="M259" s="230" t="s">
        <v>37</v>
      </c>
      <c r="N259" s="231" t="s">
        <v>51</v>
      </c>
      <c r="O259" s="48"/>
      <c r="P259" s="232">
        <f>O259*H259</f>
        <v>0</v>
      </c>
      <c r="Q259" s="232">
        <v>0.080879999999999994</v>
      </c>
      <c r="R259" s="232">
        <f>Q259*H259</f>
        <v>34.482217439999999</v>
      </c>
      <c r="S259" s="232">
        <v>0</v>
      </c>
      <c r="T259" s="233">
        <f>S259*H259</f>
        <v>0</v>
      </c>
      <c r="AR259" s="24" t="s">
        <v>169</v>
      </c>
      <c r="AT259" s="24" t="s">
        <v>164</v>
      </c>
      <c r="AU259" s="24" t="s">
        <v>90</v>
      </c>
      <c r="AY259" s="24" t="s">
        <v>162</v>
      </c>
      <c r="BE259" s="234">
        <f>IF(N259="základní",J259,0)</f>
        <v>0</v>
      </c>
      <c r="BF259" s="234">
        <f>IF(N259="snížená",J259,0)</f>
        <v>0</v>
      </c>
      <c r="BG259" s="234">
        <f>IF(N259="zákl. přenesená",J259,0)</f>
        <v>0</v>
      </c>
      <c r="BH259" s="234">
        <f>IF(N259="sníž. přenesená",J259,0)</f>
        <v>0</v>
      </c>
      <c r="BI259" s="234">
        <f>IF(N259="nulová",J259,0)</f>
        <v>0</v>
      </c>
      <c r="BJ259" s="24" t="s">
        <v>88</v>
      </c>
      <c r="BK259" s="234">
        <f>ROUND(I259*H259,2)</f>
        <v>0</v>
      </c>
      <c r="BL259" s="24" t="s">
        <v>169</v>
      </c>
      <c r="BM259" s="24" t="s">
        <v>1161</v>
      </c>
    </row>
    <row r="260" s="1" customFormat="1">
      <c r="B260" s="47"/>
      <c r="C260" s="75"/>
      <c r="D260" s="235" t="s">
        <v>171</v>
      </c>
      <c r="E260" s="75"/>
      <c r="F260" s="236" t="s">
        <v>1162</v>
      </c>
      <c r="G260" s="75"/>
      <c r="H260" s="75"/>
      <c r="I260" s="193"/>
      <c r="J260" s="75"/>
      <c r="K260" s="75"/>
      <c r="L260" s="73"/>
      <c r="M260" s="237"/>
      <c r="N260" s="48"/>
      <c r="O260" s="48"/>
      <c r="P260" s="48"/>
      <c r="Q260" s="48"/>
      <c r="R260" s="48"/>
      <c r="S260" s="48"/>
      <c r="T260" s="96"/>
      <c r="AT260" s="24" t="s">
        <v>171</v>
      </c>
      <c r="AU260" s="24" t="s">
        <v>90</v>
      </c>
    </row>
    <row r="261" s="13" customFormat="1">
      <c r="B261" s="260"/>
      <c r="C261" s="261"/>
      <c r="D261" s="235" t="s">
        <v>173</v>
      </c>
      <c r="E261" s="262" t="s">
        <v>37</v>
      </c>
      <c r="F261" s="263" t="s">
        <v>1080</v>
      </c>
      <c r="G261" s="261"/>
      <c r="H261" s="262" t="s">
        <v>37</v>
      </c>
      <c r="I261" s="264"/>
      <c r="J261" s="261"/>
      <c r="K261" s="261"/>
      <c r="L261" s="265"/>
      <c r="M261" s="266"/>
      <c r="N261" s="267"/>
      <c r="O261" s="267"/>
      <c r="P261" s="267"/>
      <c r="Q261" s="267"/>
      <c r="R261" s="267"/>
      <c r="S261" s="267"/>
      <c r="T261" s="268"/>
      <c r="AT261" s="269" t="s">
        <v>173</v>
      </c>
      <c r="AU261" s="269" t="s">
        <v>90</v>
      </c>
      <c r="AV261" s="13" t="s">
        <v>88</v>
      </c>
      <c r="AW261" s="13" t="s">
        <v>43</v>
      </c>
      <c r="AX261" s="13" t="s">
        <v>80</v>
      </c>
      <c r="AY261" s="269" t="s">
        <v>162</v>
      </c>
    </row>
    <row r="262" s="11" customFormat="1">
      <c r="B262" s="238"/>
      <c r="C262" s="239"/>
      <c r="D262" s="235" t="s">
        <v>173</v>
      </c>
      <c r="E262" s="240" t="s">
        <v>37</v>
      </c>
      <c r="F262" s="241" t="s">
        <v>1088</v>
      </c>
      <c r="G262" s="239"/>
      <c r="H262" s="242">
        <v>209.709</v>
      </c>
      <c r="I262" s="243"/>
      <c r="J262" s="239"/>
      <c r="K262" s="239"/>
      <c r="L262" s="244"/>
      <c r="M262" s="245"/>
      <c r="N262" s="246"/>
      <c r="O262" s="246"/>
      <c r="P262" s="246"/>
      <c r="Q262" s="246"/>
      <c r="R262" s="246"/>
      <c r="S262" s="246"/>
      <c r="T262" s="247"/>
      <c r="AT262" s="248" t="s">
        <v>173</v>
      </c>
      <c r="AU262" s="248" t="s">
        <v>90</v>
      </c>
      <c r="AV262" s="11" t="s">
        <v>90</v>
      </c>
      <c r="AW262" s="11" t="s">
        <v>43</v>
      </c>
      <c r="AX262" s="11" t="s">
        <v>80</v>
      </c>
      <c r="AY262" s="248" t="s">
        <v>162</v>
      </c>
    </row>
    <row r="263" s="11" customFormat="1">
      <c r="B263" s="238"/>
      <c r="C263" s="239"/>
      <c r="D263" s="235" t="s">
        <v>173</v>
      </c>
      <c r="E263" s="240" t="s">
        <v>37</v>
      </c>
      <c r="F263" s="241" t="s">
        <v>1089</v>
      </c>
      <c r="G263" s="239"/>
      <c r="H263" s="242">
        <v>216.62899999999999</v>
      </c>
      <c r="I263" s="243"/>
      <c r="J263" s="239"/>
      <c r="K263" s="239"/>
      <c r="L263" s="244"/>
      <c r="M263" s="245"/>
      <c r="N263" s="246"/>
      <c r="O263" s="246"/>
      <c r="P263" s="246"/>
      <c r="Q263" s="246"/>
      <c r="R263" s="246"/>
      <c r="S263" s="246"/>
      <c r="T263" s="247"/>
      <c r="AT263" s="248" t="s">
        <v>173</v>
      </c>
      <c r="AU263" s="248" t="s">
        <v>90</v>
      </c>
      <c r="AV263" s="11" t="s">
        <v>90</v>
      </c>
      <c r="AW263" s="11" t="s">
        <v>43</v>
      </c>
      <c r="AX263" s="11" t="s">
        <v>80</v>
      </c>
      <c r="AY263" s="248" t="s">
        <v>162</v>
      </c>
    </row>
    <row r="264" s="12" customFormat="1">
      <c r="B264" s="249"/>
      <c r="C264" s="250"/>
      <c r="D264" s="235" t="s">
        <v>173</v>
      </c>
      <c r="E264" s="251" t="s">
        <v>37</v>
      </c>
      <c r="F264" s="252" t="s">
        <v>180</v>
      </c>
      <c r="G264" s="250"/>
      <c r="H264" s="253">
        <v>426.33800000000002</v>
      </c>
      <c r="I264" s="254"/>
      <c r="J264" s="250"/>
      <c r="K264" s="250"/>
      <c r="L264" s="255"/>
      <c r="M264" s="256"/>
      <c r="N264" s="257"/>
      <c r="O264" s="257"/>
      <c r="P264" s="257"/>
      <c r="Q264" s="257"/>
      <c r="R264" s="257"/>
      <c r="S264" s="257"/>
      <c r="T264" s="258"/>
      <c r="AT264" s="259" t="s">
        <v>173</v>
      </c>
      <c r="AU264" s="259" t="s">
        <v>90</v>
      </c>
      <c r="AV264" s="12" t="s">
        <v>169</v>
      </c>
      <c r="AW264" s="12" t="s">
        <v>43</v>
      </c>
      <c r="AX264" s="12" t="s">
        <v>88</v>
      </c>
      <c r="AY264" s="259" t="s">
        <v>162</v>
      </c>
    </row>
    <row r="265" s="1" customFormat="1" ht="16.5" customHeight="1">
      <c r="B265" s="47"/>
      <c r="C265" s="281" t="s">
        <v>323</v>
      </c>
      <c r="D265" s="281" t="s">
        <v>356</v>
      </c>
      <c r="E265" s="282" t="s">
        <v>1163</v>
      </c>
      <c r="F265" s="283" t="s">
        <v>1164</v>
      </c>
      <c r="G265" s="284" t="s">
        <v>436</v>
      </c>
      <c r="H265" s="285">
        <v>430.601</v>
      </c>
      <c r="I265" s="286"/>
      <c r="J265" s="287">
        <f>ROUND(I265*H265,2)</f>
        <v>0</v>
      </c>
      <c r="K265" s="283" t="s">
        <v>168</v>
      </c>
      <c r="L265" s="288"/>
      <c r="M265" s="289" t="s">
        <v>37</v>
      </c>
      <c r="N265" s="290" t="s">
        <v>51</v>
      </c>
      <c r="O265" s="48"/>
      <c r="P265" s="232">
        <f>O265*H265</f>
        <v>0</v>
      </c>
      <c r="Q265" s="232">
        <v>0.022200000000000001</v>
      </c>
      <c r="R265" s="232">
        <f>Q265*H265</f>
        <v>9.5593421999999997</v>
      </c>
      <c r="S265" s="232">
        <v>0</v>
      </c>
      <c r="T265" s="233">
        <f>S265*H265</f>
        <v>0</v>
      </c>
      <c r="AR265" s="24" t="s">
        <v>222</v>
      </c>
      <c r="AT265" s="24" t="s">
        <v>356</v>
      </c>
      <c r="AU265" s="24" t="s">
        <v>90</v>
      </c>
      <c r="AY265" s="24" t="s">
        <v>162</v>
      </c>
      <c r="BE265" s="234">
        <f>IF(N265="základní",J265,0)</f>
        <v>0</v>
      </c>
      <c r="BF265" s="234">
        <f>IF(N265="snížená",J265,0)</f>
        <v>0</v>
      </c>
      <c r="BG265" s="234">
        <f>IF(N265="zákl. přenesená",J265,0)</f>
        <v>0</v>
      </c>
      <c r="BH265" s="234">
        <f>IF(N265="sníž. přenesená",J265,0)</f>
        <v>0</v>
      </c>
      <c r="BI265" s="234">
        <f>IF(N265="nulová",J265,0)</f>
        <v>0</v>
      </c>
      <c r="BJ265" s="24" t="s">
        <v>88</v>
      </c>
      <c r="BK265" s="234">
        <f>ROUND(I265*H265,2)</f>
        <v>0</v>
      </c>
      <c r="BL265" s="24" t="s">
        <v>169</v>
      </c>
      <c r="BM265" s="24" t="s">
        <v>1165</v>
      </c>
    </row>
    <row r="266" s="11" customFormat="1">
      <c r="B266" s="238"/>
      <c r="C266" s="239"/>
      <c r="D266" s="235" t="s">
        <v>173</v>
      </c>
      <c r="E266" s="239"/>
      <c r="F266" s="241" t="s">
        <v>1166</v>
      </c>
      <c r="G266" s="239"/>
      <c r="H266" s="242">
        <v>430.601</v>
      </c>
      <c r="I266" s="243"/>
      <c r="J266" s="239"/>
      <c r="K266" s="239"/>
      <c r="L266" s="244"/>
      <c r="M266" s="245"/>
      <c r="N266" s="246"/>
      <c r="O266" s="246"/>
      <c r="P266" s="246"/>
      <c r="Q266" s="246"/>
      <c r="R266" s="246"/>
      <c r="S266" s="246"/>
      <c r="T266" s="247"/>
      <c r="AT266" s="248" t="s">
        <v>173</v>
      </c>
      <c r="AU266" s="248" t="s">
        <v>90</v>
      </c>
      <c r="AV266" s="11" t="s">
        <v>90</v>
      </c>
      <c r="AW266" s="11" t="s">
        <v>6</v>
      </c>
      <c r="AX266" s="11" t="s">
        <v>88</v>
      </c>
      <c r="AY266" s="248" t="s">
        <v>162</v>
      </c>
    </row>
    <row r="267" s="1" customFormat="1" ht="38.25" customHeight="1">
      <c r="B267" s="47"/>
      <c r="C267" s="223" t="s">
        <v>329</v>
      </c>
      <c r="D267" s="223" t="s">
        <v>164</v>
      </c>
      <c r="E267" s="224" t="s">
        <v>1167</v>
      </c>
      <c r="F267" s="225" t="s">
        <v>1168</v>
      </c>
      <c r="G267" s="226" t="s">
        <v>201</v>
      </c>
      <c r="H267" s="227">
        <v>426.33800000000002</v>
      </c>
      <c r="I267" s="228"/>
      <c r="J267" s="229">
        <f>ROUND(I267*H267,2)</f>
        <v>0</v>
      </c>
      <c r="K267" s="225" t="s">
        <v>168</v>
      </c>
      <c r="L267" s="73"/>
      <c r="M267" s="230" t="s">
        <v>37</v>
      </c>
      <c r="N267" s="231" t="s">
        <v>51</v>
      </c>
      <c r="O267" s="48"/>
      <c r="P267" s="232">
        <f>O267*H267</f>
        <v>0</v>
      </c>
      <c r="Q267" s="232">
        <v>0.16849</v>
      </c>
      <c r="R267" s="232">
        <f>Q267*H267</f>
        <v>71.833689620000001</v>
      </c>
      <c r="S267" s="232">
        <v>0</v>
      </c>
      <c r="T267" s="233">
        <f>S267*H267</f>
        <v>0</v>
      </c>
      <c r="AR267" s="24" t="s">
        <v>169</v>
      </c>
      <c r="AT267" s="24" t="s">
        <v>164</v>
      </c>
      <c r="AU267" s="24" t="s">
        <v>90</v>
      </c>
      <c r="AY267" s="24" t="s">
        <v>162</v>
      </c>
      <c r="BE267" s="234">
        <f>IF(N267="základní",J267,0)</f>
        <v>0</v>
      </c>
      <c r="BF267" s="234">
        <f>IF(N267="snížená",J267,0)</f>
        <v>0</v>
      </c>
      <c r="BG267" s="234">
        <f>IF(N267="zákl. přenesená",J267,0)</f>
        <v>0</v>
      </c>
      <c r="BH267" s="234">
        <f>IF(N267="sníž. přenesená",J267,0)</f>
        <v>0</v>
      </c>
      <c r="BI267" s="234">
        <f>IF(N267="nulová",J267,0)</f>
        <v>0</v>
      </c>
      <c r="BJ267" s="24" t="s">
        <v>88</v>
      </c>
      <c r="BK267" s="234">
        <f>ROUND(I267*H267,2)</f>
        <v>0</v>
      </c>
      <c r="BL267" s="24" t="s">
        <v>169</v>
      </c>
      <c r="BM267" s="24" t="s">
        <v>1169</v>
      </c>
    </row>
    <row r="268" s="1" customFormat="1">
      <c r="B268" s="47"/>
      <c r="C268" s="75"/>
      <c r="D268" s="235" t="s">
        <v>171</v>
      </c>
      <c r="E268" s="75"/>
      <c r="F268" s="236" t="s">
        <v>1170</v>
      </c>
      <c r="G268" s="75"/>
      <c r="H268" s="75"/>
      <c r="I268" s="193"/>
      <c r="J268" s="75"/>
      <c r="K268" s="75"/>
      <c r="L268" s="73"/>
      <c r="M268" s="237"/>
      <c r="N268" s="48"/>
      <c r="O268" s="48"/>
      <c r="P268" s="48"/>
      <c r="Q268" s="48"/>
      <c r="R268" s="48"/>
      <c r="S268" s="48"/>
      <c r="T268" s="96"/>
      <c r="AT268" s="24" t="s">
        <v>171</v>
      </c>
      <c r="AU268" s="24" t="s">
        <v>90</v>
      </c>
    </row>
    <row r="269" s="13" customFormat="1">
      <c r="B269" s="260"/>
      <c r="C269" s="261"/>
      <c r="D269" s="235" t="s">
        <v>173</v>
      </c>
      <c r="E269" s="262" t="s">
        <v>37</v>
      </c>
      <c r="F269" s="263" t="s">
        <v>1080</v>
      </c>
      <c r="G269" s="261"/>
      <c r="H269" s="262" t="s">
        <v>37</v>
      </c>
      <c r="I269" s="264"/>
      <c r="J269" s="261"/>
      <c r="K269" s="261"/>
      <c r="L269" s="265"/>
      <c r="M269" s="266"/>
      <c r="N269" s="267"/>
      <c r="O269" s="267"/>
      <c r="P269" s="267"/>
      <c r="Q269" s="267"/>
      <c r="R269" s="267"/>
      <c r="S269" s="267"/>
      <c r="T269" s="268"/>
      <c r="AT269" s="269" t="s">
        <v>173</v>
      </c>
      <c r="AU269" s="269" t="s">
        <v>90</v>
      </c>
      <c r="AV269" s="13" t="s">
        <v>88</v>
      </c>
      <c r="AW269" s="13" t="s">
        <v>43</v>
      </c>
      <c r="AX269" s="13" t="s">
        <v>80</v>
      </c>
      <c r="AY269" s="269" t="s">
        <v>162</v>
      </c>
    </row>
    <row r="270" s="11" customFormat="1">
      <c r="B270" s="238"/>
      <c r="C270" s="239"/>
      <c r="D270" s="235" t="s">
        <v>173</v>
      </c>
      <c r="E270" s="240" t="s">
        <v>37</v>
      </c>
      <c r="F270" s="241" t="s">
        <v>1088</v>
      </c>
      <c r="G270" s="239"/>
      <c r="H270" s="242">
        <v>209.709</v>
      </c>
      <c r="I270" s="243"/>
      <c r="J270" s="239"/>
      <c r="K270" s="239"/>
      <c r="L270" s="244"/>
      <c r="M270" s="245"/>
      <c r="N270" s="246"/>
      <c r="O270" s="246"/>
      <c r="P270" s="246"/>
      <c r="Q270" s="246"/>
      <c r="R270" s="246"/>
      <c r="S270" s="246"/>
      <c r="T270" s="247"/>
      <c r="AT270" s="248" t="s">
        <v>173</v>
      </c>
      <c r="AU270" s="248" t="s">
        <v>90</v>
      </c>
      <c r="AV270" s="11" t="s">
        <v>90</v>
      </c>
      <c r="AW270" s="11" t="s">
        <v>43</v>
      </c>
      <c r="AX270" s="11" t="s">
        <v>80</v>
      </c>
      <c r="AY270" s="248" t="s">
        <v>162</v>
      </c>
    </row>
    <row r="271" s="11" customFormat="1">
      <c r="B271" s="238"/>
      <c r="C271" s="239"/>
      <c r="D271" s="235" t="s">
        <v>173</v>
      </c>
      <c r="E271" s="240" t="s">
        <v>37</v>
      </c>
      <c r="F271" s="241" t="s">
        <v>1089</v>
      </c>
      <c r="G271" s="239"/>
      <c r="H271" s="242">
        <v>216.62899999999999</v>
      </c>
      <c r="I271" s="243"/>
      <c r="J271" s="239"/>
      <c r="K271" s="239"/>
      <c r="L271" s="244"/>
      <c r="M271" s="245"/>
      <c r="N271" s="246"/>
      <c r="O271" s="246"/>
      <c r="P271" s="246"/>
      <c r="Q271" s="246"/>
      <c r="R271" s="246"/>
      <c r="S271" s="246"/>
      <c r="T271" s="247"/>
      <c r="AT271" s="248" t="s">
        <v>173</v>
      </c>
      <c r="AU271" s="248" t="s">
        <v>90</v>
      </c>
      <c r="AV271" s="11" t="s">
        <v>90</v>
      </c>
      <c r="AW271" s="11" t="s">
        <v>43</v>
      </c>
      <c r="AX271" s="11" t="s">
        <v>80</v>
      </c>
      <c r="AY271" s="248" t="s">
        <v>162</v>
      </c>
    </row>
    <row r="272" s="12" customFormat="1">
      <c r="B272" s="249"/>
      <c r="C272" s="250"/>
      <c r="D272" s="235" t="s">
        <v>173</v>
      </c>
      <c r="E272" s="251" t="s">
        <v>37</v>
      </c>
      <c r="F272" s="252" t="s">
        <v>180</v>
      </c>
      <c r="G272" s="250"/>
      <c r="H272" s="253">
        <v>426.33800000000002</v>
      </c>
      <c r="I272" s="254"/>
      <c r="J272" s="250"/>
      <c r="K272" s="250"/>
      <c r="L272" s="255"/>
      <c r="M272" s="256"/>
      <c r="N272" s="257"/>
      <c r="O272" s="257"/>
      <c r="P272" s="257"/>
      <c r="Q272" s="257"/>
      <c r="R272" s="257"/>
      <c r="S272" s="257"/>
      <c r="T272" s="258"/>
      <c r="AT272" s="259" t="s">
        <v>173</v>
      </c>
      <c r="AU272" s="259" t="s">
        <v>90</v>
      </c>
      <c r="AV272" s="12" t="s">
        <v>169</v>
      </c>
      <c r="AW272" s="12" t="s">
        <v>43</v>
      </c>
      <c r="AX272" s="12" t="s">
        <v>88</v>
      </c>
      <c r="AY272" s="259" t="s">
        <v>162</v>
      </c>
    </row>
    <row r="273" s="1" customFormat="1" ht="16.5" customHeight="1">
      <c r="B273" s="47"/>
      <c r="C273" s="281" t="s">
        <v>334</v>
      </c>
      <c r="D273" s="281" t="s">
        <v>356</v>
      </c>
      <c r="E273" s="282" t="s">
        <v>1171</v>
      </c>
      <c r="F273" s="283" t="s">
        <v>1172</v>
      </c>
      <c r="G273" s="284" t="s">
        <v>201</v>
      </c>
      <c r="H273" s="285">
        <v>430.601</v>
      </c>
      <c r="I273" s="286"/>
      <c r="J273" s="287">
        <f>ROUND(I273*H273,2)</f>
        <v>0</v>
      </c>
      <c r="K273" s="283" t="s">
        <v>168</v>
      </c>
      <c r="L273" s="288"/>
      <c r="M273" s="289" t="s">
        <v>37</v>
      </c>
      <c r="N273" s="290" t="s">
        <v>51</v>
      </c>
      <c r="O273" s="48"/>
      <c r="P273" s="232">
        <f>O273*H273</f>
        <v>0</v>
      </c>
      <c r="Q273" s="232">
        <v>0.14999999999999999</v>
      </c>
      <c r="R273" s="232">
        <f>Q273*H273</f>
        <v>64.590149999999994</v>
      </c>
      <c r="S273" s="232">
        <v>0</v>
      </c>
      <c r="T273" s="233">
        <f>S273*H273</f>
        <v>0</v>
      </c>
      <c r="AR273" s="24" t="s">
        <v>222</v>
      </c>
      <c r="AT273" s="24" t="s">
        <v>356</v>
      </c>
      <c r="AU273" s="24" t="s">
        <v>90</v>
      </c>
      <c r="AY273" s="24" t="s">
        <v>162</v>
      </c>
      <c r="BE273" s="234">
        <f>IF(N273="základní",J273,0)</f>
        <v>0</v>
      </c>
      <c r="BF273" s="234">
        <f>IF(N273="snížená",J273,0)</f>
        <v>0</v>
      </c>
      <c r="BG273" s="234">
        <f>IF(N273="zákl. přenesená",J273,0)</f>
        <v>0</v>
      </c>
      <c r="BH273" s="234">
        <f>IF(N273="sníž. přenesená",J273,0)</f>
        <v>0</v>
      </c>
      <c r="BI273" s="234">
        <f>IF(N273="nulová",J273,0)</f>
        <v>0</v>
      </c>
      <c r="BJ273" s="24" t="s">
        <v>88</v>
      </c>
      <c r="BK273" s="234">
        <f>ROUND(I273*H273,2)</f>
        <v>0</v>
      </c>
      <c r="BL273" s="24" t="s">
        <v>169</v>
      </c>
      <c r="BM273" s="24" t="s">
        <v>1173</v>
      </c>
    </row>
    <row r="274" s="11" customFormat="1">
      <c r="B274" s="238"/>
      <c r="C274" s="239"/>
      <c r="D274" s="235" t="s">
        <v>173</v>
      </c>
      <c r="E274" s="239"/>
      <c r="F274" s="241" t="s">
        <v>1166</v>
      </c>
      <c r="G274" s="239"/>
      <c r="H274" s="242">
        <v>430.601</v>
      </c>
      <c r="I274" s="243"/>
      <c r="J274" s="239"/>
      <c r="K274" s="239"/>
      <c r="L274" s="244"/>
      <c r="M274" s="245"/>
      <c r="N274" s="246"/>
      <c r="O274" s="246"/>
      <c r="P274" s="246"/>
      <c r="Q274" s="246"/>
      <c r="R274" s="246"/>
      <c r="S274" s="246"/>
      <c r="T274" s="247"/>
      <c r="AT274" s="248" t="s">
        <v>173</v>
      </c>
      <c r="AU274" s="248" t="s">
        <v>90</v>
      </c>
      <c r="AV274" s="11" t="s">
        <v>90</v>
      </c>
      <c r="AW274" s="11" t="s">
        <v>6</v>
      </c>
      <c r="AX274" s="11" t="s">
        <v>88</v>
      </c>
      <c r="AY274" s="248" t="s">
        <v>162</v>
      </c>
    </row>
    <row r="275" s="1" customFormat="1" ht="25.5" customHeight="1">
      <c r="B275" s="47"/>
      <c r="C275" s="223" t="s">
        <v>340</v>
      </c>
      <c r="D275" s="223" t="s">
        <v>164</v>
      </c>
      <c r="E275" s="224" t="s">
        <v>1174</v>
      </c>
      <c r="F275" s="225" t="s">
        <v>1175</v>
      </c>
      <c r="G275" s="226" t="s">
        <v>201</v>
      </c>
      <c r="H275" s="227">
        <v>667.39999999999998</v>
      </c>
      <c r="I275" s="228"/>
      <c r="J275" s="229">
        <f>ROUND(I275*H275,2)</f>
        <v>0</v>
      </c>
      <c r="K275" s="225" t="s">
        <v>168</v>
      </c>
      <c r="L275" s="73"/>
      <c r="M275" s="230" t="s">
        <v>37</v>
      </c>
      <c r="N275" s="231" t="s">
        <v>51</v>
      </c>
      <c r="O275" s="48"/>
      <c r="P275" s="232">
        <f>O275*H275</f>
        <v>0</v>
      </c>
      <c r="Q275" s="232">
        <v>0</v>
      </c>
      <c r="R275" s="232">
        <f>Q275*H275</f>
        <v>0</v>
      </c>
      <c r="S275" s="232">
        <v>0</v>
      </c>
      <c r="T275" s="233">
        <f>S275*H275</f>
        <v>0</v>
      </c>
      <c r="AR275" s="24" t="s">
        <v>169</v>
      </c>
      <c r="AT275" s="24" t="s">
        <v>164</v>
      </c>
      <c r="AU275" s="24" t="s">
        <v>90</v>
      </c>
      <c r="AY275" s="24" t="s">
        <v>162</v>
      </c>
      <c r="BE275" s="234">
        <f>IF(N275="základní",J275,0)</f>
        <v>0</v>
      </c>
      <c r="BF275" s="234">
        <f>IF(N275="snížená",J275,0)</f>
        <v>0</v>
      </c>
      <c r="BG275" s="234">
        <f>IF(N275="zákl. přenesená",J275,0)</f>
        <v>0</v>
      </c>
      <c r="BH275" s="234">
        <f>IF(N275="sníž. přenesená",J275,0)</f>
        <v>0</v>
      </c>
      <c r="BI275" s="234">
        <f>IF(N275="nulová",J275,0)</f>
        <v>0</v>
      </c>
      <c r="BJ275" s="24" t="s">
        <v>88</v>
      </c>
      <c r="BK275" s="234">
        <f>ROUND(I275*H275,2)</f>
        <v>0</v>
      </c>
      <c r="BL275" s="24" t="s">
        <v>169</v>
      </c>
      <c r="BM275" s="24" t="s">
        <v>1176</v>
      </c>
    </row>
    <row r="276" s="1" customFormat="1">
      <c r="B276" s="47"/>
      <c r="C276" s="75"/>
      <c r="D276" s="235" t="s">
        <v>171</v>
      </c>
      <c r="E276" s="75"/>
      <c r="F276" s="236" t="s">
        <v>1177</v>
      </c>
      <c r="G276" s="75"/>
      <c r="H276" s="75"/>
      <c r="I276" s="193"/>
      <c r="J276" s="75"/>
      <c r="K276" s="75"/>
      <c r="L276" s="73"/>
      <c r="M276" s="237"/>
      <c r="N276" s="48"/>
      <c r="O276" s="48"/>
      <c r="P276" s="48"/>
      <c r="Q276" s="48"/>
      <c r="R276" s="48"/>
      <c r="S276" s="48"/>
      <c r="T276" s="96"/>
      <c r="AT276" s="24" t="s">
        <v>171</v>
      </c>
      <c r="AU276" s="24" t="s">
        <v>90</v>
      </c>
    </row>
    <row r="277" s="11" customFormat="1">
      <c r="B277" s="238"/>
      <c r="C277" s="239"/>
      <c r="D277" s="235" t="s">
        <v>173</v>
      </c>
      <c r="E277" s="240" t="s">
        <v>37</v>
      </c>
      <c r="F277" s="241" t="s">
        <v>221</v>
      </c>
      <c r="G277" s="239"/>
      <c r="H277" s="242">
        <v>419</v>
      </c>
      <c r="I277" s="243"/>
      <c r="J277" s="239"/>
      <c r="K277" s="239"/>
      <c r="L277" s="244"/>
      <c r="M277" s="245"/>
      <c r="N277" s="246"/>
      <c r="O277" s="246"/>
      <c r="P277" s="246"/>
      <c r="Q277" s="246"/>
      <c r="R277" s="246"/>
      <c r="S277" s="246"/>
      <c r="T277" s="247"/>
      <c r="AT277" s="248" t="s">
        <v>173</v>
      </c>
      <c r="AU277" s="248" t="s">
        <v>90</v>
      </c>
      <c r="AV277" s="11" t="s">
        <v>90</v>
      </c>
      <c r="AW277" s="11" t="s">
        <v>43</v>
      </c>
      <c r="AX277" s="11" t="s">
        <v>80</v>
      </c>
      <c r="AY277" s="248" t="s">
        <v>162</v>
      </c>
    </row>
    <row r="278" s="11" customFormat="1">
      <c r="B278" s="238"/>
      <c r="C278" s="239"/>
      <c r="D278" s="235" t="s">
        <v>173</v>
      </c>
      <c r="E278" s="240" t="s">
        <v>37</v>
      </c>
      <c r="F278" s="241" t="s">
        <v>1178</v>
      </c>
      <c r="G278" s="239"/>
      <c r="H278" s="242">
        <v>5.7999999999999998</v>
      </c>
      <c r="I278" s="243"/>
      <c r="J278" s="239"/>
      <c r="K278" s="239"/>
      <c r="L278" s="244"/>
      <c r="M278" s="245"/>
      <c r="N278" s="246"/>
      <c r="O278" s="246"/>
      <c r="P278" s="246"/>
      <c r="Q278" s="246"/>
      <c r="R278" s="246"/>
      <c r="S278" s="246"/>
      <c r="T278" s="247"/>
      <c r="AT278" s="248" t="s">
        <v>173</v>
      </c>
      <c r="AU278" s="248" t="s">
        <v>90</v>
      </c>
      <c r="AV278" s="11" t="s">
        <v>90</v>
      </c>
      <c r="AW278" s="11" t="s">
        <v>43</v>
      </c>
      <c r="AX278" s="11" t="s">
        <v>80</v>
      </c>
      <c r="AY278" s="248" t="s">
        <v>162</v>
      </c>
    </row>
    <row r="279" s="11" customFormat="1">
      <c r="B279" s="238"/>
      <c r="C279" s="239"/>
      <c r="D279" s="235" t="s">
        <v>173</v>
      </c>
      <c r="E279" s="240" t="s">
        <v>37</v>
      </c>
      <c r="F279" s="241" t="s">
        <v>1179</v>
      </c>
      <c r="G279" s="239"/>
      <c r="H279" s="242">
        <v>5.7999999999999998</v>
      </c>
      <c r="I279" s="243"/>
      <c r="J279" s="239"/>
      <c r="K279" s="239"/>
      <c r="L279" s="244"/>
      <c r="M279" s="245"/>
      <c r="N279" s="246"/>
      <c r="O279" s="246"/>
      <c r="P279" s="246"/>
      <c r="Q279" s="246"/>
      <c r="R279" s="246"/>
      <c r="S279" s="246"/>
      <c r="T279" s="247"/>
      <c r="AT279" s="248" t="s">
        <v>173</v>
      </c>
      <c r="AU279" s="248" t="s">
        <v>90</v>
      </c>
      <c r="AV279" s="11" t="s">
        <v>90</v>
      </c>
      <c r="AW279" s="11" t="s">
        <v>43</v>
      </c>
      <c r="AX279" s="11" t="s">
        <v>80</v>
      </c>
      <c r="AY279" s="248" t="s">
        <v>162</v>
      </c>
    </row>
    <row r="280" s="11" customFormat="1">
      <c r="B280" s="238"/>
      <c r="C280" s="239"/>
      <c r="D280" s="235" t="s">
        <v>173</v>
      </c>
      <c r="E280" s="240" t="s">
        <v>37</v>
      </c>
      <c r="F280" s="241" t="s">
        <v>1180</v>
      </c>
      <c r="G280" s="239"/>
      <c r="H280" s="242">
        <v>5.7999999999999998</v>
      </c>
      <c r="I280" s="243"/>
      <c r="J280" s="239"/>
      <c r="K280" s="239"/>
      <c r="L280" s="244"/>
      <c r="M280" s="245"/>
      <c r="N280" s="246"/>
      <c r="O280" s="246"/>
      <c r="P280" s="246"/>
      <c r="Q280" s="246"/>
      <c r="R280" s="246"/>
      <c r="S280" s="246"/>
      <c r="T280" s="247"/>
      <c r="AT280" s="248" t="s">
        <v>173</v>
      </c>
      <c r="AU280" s="248" t="s">
        <v>90</v>
      </c>
      <c r="AV280" s="11" t="s">
        <v>90</v>
      </c>
      <c r="AW280" s="11" t="s">
        <v>43</v>
      </c>
      <c r="AX280" s="11" t="s">
        <v>80</v>
      </c>
      <c r="AY280" s="248" t="s">
        <v>162</v>
      </c>
    </row>
    <row r="281" s="11" customFormat="1">
      <c r="B281" s="238"/>
      <c r="C281" s="239"/>
      <c r="D281" s="235" t="s">
        <v>173</v>
      </c>
      <c r="E281" s="240" t="s">
        <v>37</v>
      </c>
      <c r="F281" s="241" t="s">
        <v>1181</v>
      </c>
      <c r="G281" s="239"/>
      <c r="H281" s="242">
        <v>5.7999999999999998</v>
      </c>
      <c r="I281" s="243"/>
      <c r="J281" s="239"/>
      <c r="K281" s="239"/>
      <c r="L281" s="244"/>
      <c r="M281" s="245"/>
      <c r="N281" s="246"/>
      <c r="O281" s="246"/>
      <c r="P281" s="246"/>
      <c r="Q281" s="246"/>
      <c r="R281" s="246"/>
      <c r="S281" s="246"/>
      <c r="T281" s="247"/>
      <c r="AT281" s="248" t="s">
        <v>173</v>
      </c>
      <c r="AU281" s="248" t="s">
        <v>90</v>
      </c>
      <c r="AV281" s="11" t="s">
        <v>90</v>
      </c>
      <c r="AW281" s="11" t="s">
        <v>43</v>
      </c>
      <c r="AX281" s="11" t="s">
        <v>80</v>
      </c>
      <c r="AY281" s="248" t="s">
        <v>162</v>
      </c>
    </row>
    <row r="282" s="11" customFormat="1">
      <c r="B282" s="238"/>
      <c r="C282" s="239"/>
      <c r="D282" s="235" t="s">
        <v>173</v>
      </c>
      <c r="E282" s="240" t="s">
        <v>37</v>
      </c>
      <c r="F282" s="241" t="s">
        <v>1182</v>
      </c>
      <c r="G282" s="239"/>
      <c r="H282" s="242">
        <v>6.9000000000000004</v>
      </c>
      <c r="I282" s="243"/>
      <c r="J282" s="239"/>
      <c r="K282" s="239"/>
      <c r="L282" s="244"/>
      <c r="M282" s="245"/>
      <c r="N282" s="246"/>
      <c r="O282" s="246"/>
      <c r="P282" s="246"/>
      <c r="Q282" s="246"/>
      <c r="R282" s="246"/>
      <c r="S282" s="246"/>
      <c r="T282" s="247"/>
      <c r="AT282" s="248" t="s">
        <v>173</v>
      </c>
      <c r="AU282" s="248" t="s">
        <v>90</v>
      </c>
      <c r="AV282" s="11" t="s">
        <v>90</v>
      </c>
      <c r="AW282" s="11" t="s">
        <v>43</v>
      </c>
      <c r="AX282" s="11" t="s">
        <v>80</v>
      </c>
      <c r="AY282" s="248" t="s">
        <v>162</v>
      </c>
    </row>
    <row r="283" s="13" customFormat="1">
      <c r="B283" s="260"/>
      <c r="C283" s="261"/>
      <c r="D283" s="235" t="s">
        <v>173</v>
      </c>
      <c r="E283" s="262" t="s">
        <v>37</v>
      </c>
      <c r="F283" s="263" t="s">
        <v>1056</v>
      </c>
      <c r="G283" s="261"/>
      <c r="H283" s="262" t="s">
        <v>37</v>
      </c>
      <c r="I283" s="264"/>
      <c r="J283" s="261"/>
      <c r="K283" s="261"/>
      <c r="L283" s="265"/>
      <c r="M283" s="266"/>
      <c r="N283" s="267"/>
      <c r="O283" s="267"/>
      <c r="P283" s="267"/>
      <c r="Q283" s="267"/>
      <c r="R283" s="267"/>
      <c r="S283" s="267"/>
      <c r="T283" s="268"/>
      <c r="AT283" s="269" t="s">
        <v>173</v>
      </c>
      <c r="AU283" s="269" t="s">
        <v>90</v>
      </c>
      <c r="AV283" s="13" t="s">
        <v>88</v>
      </c>
      <c r="AW283" s="13" t="s">
        <v>43</v>
      </c>
      <c r="AX283" s="13" t="s">
        <v>80</v>
      </c>
      <c r="AY283" s="269" t="s">
        <v>162</v>
      </c>
    </row>
    <row r="284" s="11" customFormat="1">
      <c r="B284" s="238"/>
      <c r="C284" s="239"/>
      <c r="D284" s="235" t="s">
        <v>173</v>
      </c>
      <c r="E284" s="240" t="s">
        <v>37</v>
      </c>
      <c r="F284" s="241" t="s">
        <v>794</v>
      </c>
      <c r="G284" s="239"/>
      <c r="H284" s="242">
        <v>159.30000000000001</v>
      </c>
      <c r="I284" s="243"/>
      <c r="J284" s="239"/>
      <c r="K284" s="239"/>
      <c r="L284" s="244"/>
      <c r="M284" s="245"/>
      <c r="N284" s="246"/>
      <c r="O284" s="246"/>
      <c r="P284" s="246"/>
      <c r="Q284" s="246"/>
      <c r="R284" s="246"/>
      <c r="S284" s="246"/>
      <c r="T284" s="247"/>
      <c r="AT284" s="248" t="s">
        <v>173</v>
      </c>
      <c r="AU284" s="248" t="s">
        <v>90</v>
      </c>
      <c r="AV284" s="11" t="s">
        <v>90</v>
      </c>
      <c r="AW284" s="11" t="s">
        <v>43</v>
      </c>
      <c r="AX284" s="11" t="s">
        <v>80</v>
      </c>
      <c r="AY284" s="248" t="s">
        <v>162</v>
      </c>
    </row>
    <row r="285" s="13" customFormat="1">
      <c r="B285" s="260"/>
      <c r="C285" s="261"/>
      <c r="D285" s="235" t="s">
        <v>173</v>
      </c>
      <c r="E285" s="262" t="s">
        <v>37</v>
      </c>
      <c r="F285" s="263" t="s">
        <v>1058</v>
      </c>
      <c r="G285" s="261"/>
      <c r="H285" s="262" t="s">
        <v>37</v>
      </c>
      <c r="I285" s="264"/>
      <c r="J285" s="261"/>
      <c r="K285" s="261"/>
      <c r="L285" s="265"/>
      <c r="M285" s="266"/>
      <c r="N285" s="267"/>
      <c r="O285" s="267"/>
      <c r="P285" s="267"/>
      <c r="Q285" s="267"/>
      <c r="R285" s="267"/>
      <c r="S285" s="267"/>
      <c r="T285" s="268"/>
      <c r="AT285" s="269" t="s">
        <v>173</v>
      </c>
      <c r="AU285" s="269" t="s">
        <v>90</v>
      </c>
      <c r="AV285" s="13" t="s">
        <v>88</v>
      </c>
      <c r="AW285" s="13" t="s">
        <v>43</v>
      </c>
      <c r="AX285" s="13" t="s">
        <v>80</v>
      </c>
      <c r="AY285" s="269" t="s">
        <v>162</v>
      </c>
    </row>
    <row r="286" s="11" customFormat="1">
      <c r="B286" s="238"/>
      <c r="C286" s="239"/>
      <c r="D286" s="235" t="s">
        <v>173</v>
      </c>
      <c r="E286" s="240" t="s">
        <v>37</v>
      </c>
      <c r="F286" s="241" t="s">
        <v>1183</v>
      </c>
      <c r="G286" s="239"/>
      <c r="H286" s="242">
        <v>59</v>
      </c>
      <c r="I286" s="243"/>
      <c r="J286" s="239"/>
      <c r="K286" s="239"/>
      <c r="L286" s="244"/>
      <c r="M286" s="245"/>
      <c r="N286" s="246"/>
      <c r="O286" s="246"/>
      <c r="P286" s="246"/>
      <c r="Q286" s="246"/>
      <c r="R286" s="246"/>
      <c r="S286" s="246"/>
      <c r="T286" s="247"/>
      <c r="AT286" s="248" t="s">
        <v>173</v>
      </c>
      <c r="AU286" s="248" t="s">
        <v>90</v>
      </c>
      <c r="AV286" s="11" t="s">
        <v>90</v>
      </c>
      <c r="AW286" s="11" t="s">
        <v>43</v>
      </c>
      <c r="AX286" s="11" t="s">
        <v>80</v>
      </c>
      <c r="AY286" s="248" t="s">
        <v>162</v>
      </c>
    </row>
    <row r="287" s="12" customFormat="1">
      <c r="B287" s="249"/>
      <c r="C287" s="250"/>
      <c r="D287" s="235" t="s">
        <v>173</v>
      </c>
      <c r="E287" s="251" t="s">
        <v>37</v>
      </c>
      <c r="F287" s="252" t="s">
        <v>180</v>
      </c>
      <c r="G287" s="250"/>
      <c r="H287" s="253">
        <v>667.39999999999998</v>
      </c>
      <c r="I287" s="254"/>
      <c r="J287" s="250"/>
      <c r="K287" s="250"/>
      <c r="L287" s="255"/>
      <c r="M287" s="256"/>
      <c r="N287" s="257"/>
      <c r="O287" s="257"/>
      <c r="P287" s="257"/>
      <c r="Q287" s="257"/>
      <c r="R287" s="257"/>
      <c r="S287" s="257"/>
      <c r="T287" s="258"/>
      <c r="AT287" s="259" t="s">
        <v>173</v>
      </c>
      <c r="AU287" s="259" t="s">
        <v>90</v>
      </c>
      <c r="AV287" s="12" t="s">
        <v>169</v>
      </c>
      <c r="AW287" s="12" t="s">
        <v>43</v>
      </c>
      <c r="AX287" s="12" t="s">
        <v>88</v>
      </c>
      <c r="AY287" s="259" t="s">
        <v>162</v>
      </c>
    </row>
    <row r="288" s="1" customFormat="1" ht="38.25" customHeight="1">
      <c r="B288" s="47"/>
      <c r="C288" s="223" t="s">
        <v>355</v>
      </c>
      <c r="D288" s="223" t="s">
        <v>164</v>
      </c>
      <c r="E288" s="224" t="s">
        <v>1184</v>
      </c>
      <c r="F288" s="225" t="s">
        <v>1185</v>
      </c>
      <c r="G288" s="226" t="s">
        <v>201</v>
      </c>
      <c r="H288" s="227">
        <v>28</v>
      </c>
      <c r="I288" s="228"/>
      <c r="J288" s="229">
        <f>ROUND(I288*H288,2)</f>
        <v>0</v>
      </c>
      <c r="K288" s="225" t="s">
        <v>168</v>
      </c>
      <c r="L288" s="73"/>
      <c r="M288" s="230" t="s">
        <v>37</v>
      </c>
      <c r="N288" s="231" t="s">
        <v>51</v>
      </c>
      <c r="O288" s="48"/>
      <c r="P288" s="232">
        <f>O288*H288</f>
        <v>0</v>
      </c>
      <c r="Q288" s="232">
        <v>0.00059999999999999995</v>
      </c>
      <c r="R288" s="232">
        <f>Q288*H288</f>
        <v>0.016799999999999999</v>
      </c>
      <c r="S288" s="232">
        <v>0</v>
      </c>
      <c r="T288" s="233">
        <f>S288*H288</f>
        <v>0</v>
      </c>
      <c r="AR288" s="24" t="s">
        <v>169</v>
      </c>
      <c r="AT288" s="24" t="s">
        <v>164</v>
      </c>
      <c r="AU288" s="24" t="s">
        <v>90</v>
      </c>
      <c r="AY288" s="24" t="s">
        <v>162</v>
      </c>
      <c r="BE288" s="234">
        <f>IF(N288="základní",J288,0)</f>
        <v>0</v>
      </c>
      <c r="BF288" s="234">
        <f>IF(N288="snížená",J288,0)</f>
        <v>0</v>
      </c>
      <c r="BG288" s="234">
        <f>IF(N288="zákl. přenesená",J288,0)</f>
        <v>0</v>
      </c>
      <c r="BH288" s="234">
        <f>IF(N288="sníž. přenesená",J288,0)</f>
        <v>0</v>
      </c>
      <c r="BI288" s="234">
        <f>IF(N288="nulová",J288,0)</f>
        <v>0</v>
      </c>
      <c r="BJ288" s="24" t="s">
        <v>88</v>
      </c>
      <c r="BK288" s="234">
        <f>ROUND(I288*H288,2)</f>
        <v>0</v>
      </c>
      <c r="BL288" s="24" t="s">
        <v>169</v>
      </c>
      <c r="BM288" s="24" t="s">
        <v>1186</v>
      </c>
    </row>
    <row r="289" s="1" customFormat="1">
      <c r="B289" s="47"/>
      <c r="C289" s="75"/>
      <c r="D289" s="235" t="s">
        <v>171</v>
      </c>
      <c r="E289" s="75"/>
      <c r="F289" s="236" t="s">
        <v>1187</v>
      </c>
      <c r="G289" s="75"/>
      <c r="H289" s="75"/>
      <c r="I289" s="193"/>
      <c r="J289" s="75"/>
      <c r="K289" s="75"/>
      <c r="L289" s="73"/>
      <c r="M289" s="237"/>
      <c r="N289" s="48"/>
      <c r="O289" s="48"/>
      <c r="P289" s="48"/>
      <c r="Q289" s="48"/>
      <c r="R289" s="48"/>
      <c r="S289" s="48"/>
      <c r="T289" s="96"/>
      <c r="AT289" s="24" t="s">
        <v>171</v>
      </c>
      <c r="AU289" s="24" t="s">
        <v>90</v>
      </c>
    </row>
    <row r="290" s="13" customFormat="1">
      <c r="B290" s="260"/>
      <c r="C290" s="261"/>
      <c r="D290" s="235" t="s">
        <v>173</v>
      </c>
      <c r="E290" s="262" t="s">
        <v>37</v>
      </c>
      <c r="F290" s="263" t="s">
        <v>1188</v>
      </c>
      <c r="G290" s="261"/>
      <c r="H290" s="262" t="s">
        <v>37</v>
      </c>
      <c r="I290" s="264"/>
      <c r="J290" s="261"/>
      <c r="K290" s="261"/>
      <c r="L290" s="265"/>
      <c r="M290" s="266"/>
      <c r="N290" s="267"/>
      <c r="O290" s="267"/>
      <c r="P290" s="267"/>
      <c r="Q290" s="267"/>
      <c r="R290" s="267"/>
      <c r="S290" s="267"/>
      <c r="T290" s="268"/>
      <c r="AT290" s="269" t="s">
        <v>173</v>
      </c>
      <c r="AU290" s="269" t="s">
        <v>90</v>
      </c>
      <c r="AV290" s="13" t="s">
        <v>88</v>
      </c>
      <c r="AW290" s="13" t="s">
        <v>43</v>
      </c>
      <c r="AX290" s="13" t="s">
        <v>80</v>
      </c>
      <c r="AY290" s="269" t="s">
        <v>162</v>
      </c>
    </row>
    <row r="291" s="11" customFormat="1">
      <c r="B291" s="238"/>
      <c r="C291" s="239"/>
      <c r="D291" s="235" t="s">
        <v>173</v>
      </c>
      <c r="E291" s="240" t="s">
        <v>37</v>
      </c>
      <c r="F291" s="241" t="s">
        <v>1189</v>
      </c>
      <c r="G291" s="239"/>
      <c r="H291" s="242">
        <v>14</v>
      </c>
      <c r="I291" s="243"/>
      <c r="J291" s="239"/>
      <c r="K291" s="239"/>
      <c r="L291" s="244"/>
      <c r="M291" s="245"/>
      <c r="N291" s="246"/>
      <c r="O291" s="246"/>
      <c r="P291" s="246"/>
      <c r="Q291" s="246"/>
      <c r="R291" s="246"/>
      <c r="S291" s="246"/>
      <c r="T291" s="247"/>
      <c r="AT291" s="248" t="s">
        <v>173</v>
      </c>
      <c r="AU291" s="248" t="s">
        <v>90</v>
      </c>
      <c r="AV291" s="11" t="s">
        <v>90</v>
      </c>
      <c r="AW291" s="11" t="s">
        <v>43</v>
      </c>
      <c r="AX291" s="11" t="s">
        <v>80</v>
      </c>
      <c r="AY291" s="248" t="s">
        <v>162</v>
      </c>
    </row>
    <row r="292" s="13" customFormat="1">
      <c r="B292" s="260"/>
      <c r="C292" s="261"/>
      <c r="D292" s="235" t="s">
        <v>173</v>
      </c>
      <c r="E292" s="262" t="s">
        <v>37</v>
      </c>
      <c r="F292" s="263" t="s">
        <v>1190</v>
      </c>
      <c r="G292" s="261"/>
      <c r="H292" s="262" t="s">
        <v>37</v>
      </c>
      <c r="I292" s="264"/>
      <c r="J292" s="261"/>
      <c r="K292" s="261"/>
      <c r="L292" s="265"/>
      <c r="M292" s="266"/>
      <c r="N292" s="267"/>
      <c r="O292" s="267"/>
      <c r="P292" s="267"/>
      <c r="Q292" s="267"/>
      <c r="R292" s="267"/>
      <c r="S292" s="267"/>
      <c r="T292" s="268"/>
      <c r="AT292" s="269" t="s">
        <v>173</v>
      </c>
      <c r="AU292" s="269" t="s">
        <v>90</v>
      </c>
      <c r="AV292" s="13" t="s">
        <v>88</v>
      </c>
      <c r="AW292" s="13" t="s">
        <v>43</v>
      </c>
      <c r="AX292" s="13" t="s">
        <v>80</v>
      </c>
      <c r="AY292" s="269" t="s">
        <v>162</v>
      </c>
    </row>
    <row r="293" s="11" customFormat="1">
      <c r="B293" s="238"/>
      <c r="C293" s="239"/>
      <c r="D293" s="235" t="s">
        <v>173</v>
      </c>
      <c r="E293" s="240" t="s">
        <v>37</v>
      </c>
      <c r="F293" s="241" t="s">
        <v>271</v>
      </c>
      <c r="G293" s="239"/>
      <c r="H293" s="242">
        <v>14</v>
      </c>
      <c r="I293" s="243"/>
      <c r="J293" s="239"/>
      <c r="K293" s="239"/>
      <c r="L293" s="244"/>
      <c r="M293" s="245"/>
      <c r="N293" s="246"/>
      <c r="O293" s="246"/>
      <c r="P293" s="246"/>
      <c r="Q293" s="246"/>
      <c r="R293" s="246"/>
      <c r="S293" s="246"/>
      <c r="T293" s="247"/>
      <c r="AT293" s="248" t="s">
        <v>173</v>
      </c>
      <c r="AU293" s="248" t="s">
        <v>90</v>
      </c>
      <c r="AV293" s="11" t="s">
        <v>90</v>
      </c>
      <c r="AW293" s="11" t="s">
        <v>43</v>
      </c>
      <c r="AX293" s="11" t="s">
        <v>80</v>
      </c>
      <c r="AY293" s="248" t="s">
        <v>162</v>
      </c>
    </row>
    <row r="294" s="12" customFormat="1">
      <c r="B294" s="249"/>
      <c r="C294" s="250"/>
      <c r="D294" s="235" t="s">
        <v>173</v>
      </c>
      <c r="E294" s="251" t="s">
        <v>37</v>
      </c>
      <c r="F294" s="252" t="s">
        <v>180</v>
      </c>
      <c r="G294" s="250"/>
      <c r="H294" s="253">
        <v>28</v>
      </c>
      <c r="I294" s="254"/>
      <c r="J294" s="250"/>
      <c r="K294" s="250"/>
      <c r="L294" s="255"/>
      <c r="M294" s="256"/>
      <c r="N294" s="257"/>
      <c r="O294" s="257"/>
      <c r="P294" s="257"/>
      <c r="Q294" s="257"/>
      <c r="R294" s="257"/>
      <c r="S294" s="257"/>
      <c r="T294" s="258"/>
      <c r="AT294" s="259" t="s">
        <v>173</v>
      </c>
      <c r="AU294" s="259" t="s">
        <v>90</v>
      </c>
      <c r="AV294" s="12" t="s">
        <v>169</v>
      </c>
      <c r="AW294" s="12" t="s">
        <v>43</v>
      </c>
      <c r="AX294" s="12" t="s">
        <v>88</v>
      </c>
      <c r="AY294" s="259" t="s">
        <v>162</v>
      </c>
    </row>
    <row r="295" s="1" customFormat="1" ht="51" customHeight="1">
      <c r="B295" s="47"/>
      <c r="C295" s="223" t="s">
        <v>361</v>
      </c>
      <c r="D295" s="223" t="s">
        <v>164</v>
      </c>
      <c r="E295" s="224" t="s">
        <v>1191</v>
      </c>
      <c r="F295" s="225" t="s">
        <v>1192</v>
      </c>
      <c r="G295" s="226" t="s">
        <v>167</v>
      </c>
      <c r="H295" s="227">
        <v>1069.4210000000001</v>
      </c>
      <c r="I295" s="228"/>
      <c r="J295" s="229">
        <f>ROUND(I295*H295,2)</f>
        <v>0</v>
      </c>
      <c r="K295" s="225" t="s">
        <v>168</v>
      </c>
      <c r="L295" s="73"/>
      <c r="M295" s="230" t="s">
        <v>37</v>
      </c>
      <c r="N295" s="231" t="s">
        <v>51</v>
      </c>
      <c r="O295" s="48"/>
      <c r="P295" s="232">
        <f>O295*H295</f>
        <v>0</v>
      </c>
      <c r="Q295" s="232">
        <v>0</v>
      </c>
      <c r="R295" s="232">
        <f>Q295*H295</f>
        <v>0</v>
      </c>
      <c r="S295" s="232">
        <v>0.126</v>
      </c>
      <c r="T295" s="233">
        <f>S295*H295</f>
        <v>134.74704600000001</v>
      </c>
      <c r="AR295" s="24" t="s">
        <v>169</v>
      </c>
      <c r="AT295" s="24" t="s">
        <v>164</v>
      </c>
      <c r="AU295" s="24" t="s">
        <v>90</v>
      </c>
      <c r="AY295" s="24" t="s">
        <v>162</v>
      </c>
      <c r="BE295" s="234">
        <f>IF(N295="základní",J295,0)</f>
        <v>0</v>
      </c>
      <c r="BF295" s="234">
        <f>IF(N295="snížená",J295,0)</f>
        <v>0</v>
      </c>
      <c r="BG295" s="234">
        <f>IF(N295="zákl. přenesená",J295,0)</f>
        <v>0</v>
      </c>
      <c r="BH295" s="234">
        <f>IF(N295="sníž. přenesená",J295,0)</f>
        <v>0</v>
      </c>
      <c r="BI295" s="234">
        <f>IF(N295="nulová",J295,0)</f>
        <v>0</v>
      </c>
      <c r="BJ295" s="24" t="s">
        <v>88</v>
      </c>
      <c r="BK295" s="234">
        <f>ROUND(I295*H295,2)</f>
        <v>0</v>
      </c>
      <c r="BL295" s="24" t="s">
        <v>169</v>
      </c>
      <c r="BM295" s="24" t="s">
        <v>1193</v>
      </c>
    </row>
    <row r="296" s="1" customFormat="1">
      <c r="B296" s="47"/>
      <c r="C296" s="75"/>
      <c r="D296" s="235" t="s">
        <v>171</v>
      </c>
      <c r="E296" s="75"/>
      <c r="F296" s="236" t="s">
        <v>1194</v>
      </c>
      <c r="G296" s="75"/>
      <c r="H296" s="75"/>
      <c r="I296" s="193"/>
      <c r="J296" s="75"/>
      <c r="K296" s="75"/>
      <c r="L296" s="73"/>
      <c r="M296" s="237"/>
      <c r="N296" s="48"/>
      <c r="O296" s="48"/>
      <c r="P296" s="48"/>
      <c r="Q296" s="48"/>
      <c r="R296" s="48"/>
      <c r="S296" s="48"/>
      <c r="T296" s="96"/>
      <c r="AT296" s="24" t="s">
        <v>171</v>
      </c>
      <c r="AU296" s="24" t="s">
        <v>90</v>
      </c>
    </row>
    <row r="297" s="13" customFormat="1">
      <c r="B297" s="260"/>
      <c r="C297" s="261"/>
      <c r="D297" s="235" t="s">
        <v>173</v>
      </c>
      <c r="E297" s="262" t="s">
        <v>37</v>
      </c>
      <c r="F297" s="263" t="s">
        <v>1195</v>
      </c>
      <c r="G297" s="261"/>
      <c r="H297" s="262" t="s">
        <v>37</v>
      </c>
      <c r="I297" s="264"/>
      <c r="J297" s="261"/>
      <c r="K297" s="261"/>
      <c r="L297" s="265"/>
      <c r="M297" s="266"/>
      <c r="N297" s="267"/>
      <c r="O297" s="267"/>
      <c r="P297" s="267"/>
      <c r="Q297" s="267"/>
      <c r="R297" s="267"/>
      <c r="S297" s="267"/>
      <c r="T297" s="268"/>
      <c r="AT297" s="269" t="s">
        <v>173</v>
      </c>
      <c r="AU297" s="269" t="s">
        <v>90</v>
      </c>
      <c r="AV297" s="13" t="s">
        <v>88</v>
      </c>
      <c r="AW297" s="13" t="s">
        <v>43</v>
      </c>
      <c r="AX297" s="13" t="s">
        <v>80</v>
      </c>
      <c r="AY297" s="269" t="s">
        <v>162</v>
      </c>
    </row>
    <row r="298" s="13" customFormat="1">
      <c r="B298" s="260"/>
      <c r="C298" s="261"/>
      <c r="D298" s="235" t="s">
        <v>173</v>
      </c>
      <c r="E298" s="262" t="s">
        <v>37</v>
      </c>
      <c r="F298" s="263" t="s">
        <v>1070</v>
      </c>
      <c r="G298" s="261"/>
      <c r="H298" s="262" t="s">
        <v>37</v>
      </c>
      <c r="I298" s="264"/>
      <c r="J298" s="261"/>
      <c r="K298" s="261"/>
      <c r="L298" s="265"/>
      <c r="M298" s="266"/>
      <c r="N298" s="267"/>
      <c r="O298" s="267"/>
      <c r="P298" s="267"/>
      <c r="Q298" s="267"/>
      <c r="R298" s="267"/>
      <c r="S298" s="267"/>
      <c r="T298" s="268"/>
      <c r="AT298" s="269" t="s">
        <v>173</v>
      </c>
      <c r="AU298" s="269" t="s">
        <v>90</v>
      </c>
      <c r="AV298" s="13" t="s">
        <v>88</v>
      </c>
      <c r="AW298" s="13" t="s">
        <v>43</v>
      </c>
      <c r="AX298" s="13" t="s">
        <v>80</v>
      </c>
      <c r="AY298" s="269" t="s">
        <v>162</v>
      </c>
    </row>
    <row r="299" s="11" customFormat="1">
      <c r="B299" s="238"/>
      <c r="C299" s="239"/>
      <c r="D299" s="235" t="s">
        <v>173</v>
      </c>
      <c r="E299" s="240" t="s">
        <v>37</v>
      </c>
      <c r="F299" s="241" t="s">
        <v>1071</v>
      </c>
      <c r="G299" s="239"/>
      <c r="H299" s="242">
        <v>-230.44999999999999</v>
      </c>
      <c r="I299" s="243"/>
      <c r="J299" s="239"/>
      <c r="K299" s="239"/>
      <c r="L299" s="244"/>
      <c r="M299" s="245"/>
      <c r="N299" s="246"/>
      <c r="O299" s="246"/>
      <c r="P299" s="246"/>
      <c r="Q299" s="246"/>
      <c r="R299" s="246"/>
      <c r="S299" s="246"/>
      <c r="T299" s="247"/>
      <c r="AT299" s="248" t="s">
        <v>173</v>
      </c>
      <c r="AU299" s="248" t="s">
        <v>90</v>
      </c>
      <c r="AV299" s="11" t="s">
        <v>90</v>
      </c>
      <c r="AW299" s="11" t="s">
        <v>43</v>
      </c>
      <c r="AX299" s="11" t="s">
        <v>80</v>
      </c>
      <c r="AY299" s="248" t="s">
        <v>162</v>
      </c>
    </row>
    <row r="300" s="11" customFormat="1">
      <c r="B300" s="238"/>
      <c r="C300" s="239"/>
      <c r="D300" s="235" t="s">
        <v>173</v>
      </c>
      <c r="E300" s="240" t="s">
        <v>37</v>
      </c>
      <c r="F300" s="241" t="s">
        <v>1072</v>
      </c>
      <c r="G300" s="239"/>
      <c r="H300" s="242">
        <v>-1.8</v>
      </c>
      <c r="I300" s="243"/>
      <c r="J300" s="239"/>
      <c r="K300" s="239"/>
      <c r="L300" s="244"/>
      <c r="M300" s="245"/>
      <c r="N300" s="246"/>
      <c r="O300" s="246"/>
      <c r="P300" s="246"/>
      <c r="Q300" s="246"/>
      <c r="R300" s="246"/>
      <c r="S300" s="246"/>
      <c r="T300" s="247"/>
      <c r="AT300" s="248" t="s">
        <v>173</v>
      </c>
      <c r="AU300" s="248" t="s">
        <v>90</v>
      </c>
      <c r="AV300" s="11" t="s">
        <v>90</v>
      </c>
      <c r="AW300" s="11" t="s">
        <v>43</v>
      </c>
      <c r="AX300" s="11" t="s">
        <v>80</v>
      </c>
      <c r="AY300" s="248" t="s">
        <v>162</v>
      </c>
    </row>
    <row r="301" s="11" customFormat="1">
      <c r="B301" s="238"/>
      <c r="C301" s="239"/>
      <c r="D301" s="235" t="s">
        <v>173</v>
      </c>
      <c r="E301" s="240" t="s">
        <v>37</v>
      </c>
      <c r="F301" s="241" t="s">
        <v>1073</v>
      </c>
      <c r="G301" s="239"/>
      <c r="H301" s="242">
        <v>-1.8</v>
      </c>
      <c r="I301" s="243"/>
      <c r="J301" s="239"/>
      <c r="K301" s="239"/>
      <c r="L301" s="244"/>
      <c r="M301" s="245"/>
      <c r="N301" s="246"/>
      <c r="O301" s="246"/>
      <c r="P301" s="246"/>
      <c r="Q301" s="246"/>
      <c r="R301" s="246"/>
      <c r="S301" s="246"/>
      <c r="T301" s="247"/>
      <c r="AT301" s="248" t="s">
        <v>173</v>
      </c>
      <c r="AU301" s="248" t="s">
        <v>90</v>
      </c>
      <c r="AV301" s="11" t="s">
        <v>90</v>
      </c>
      <c r="AW301" s="11" t="s">
        <v>43</v>
      </c>
      <c r="AX301" s="11" t="s">
        <v>80</v>
      </c>
      <c r="AY301" s="248" t="s">
        <v>162</v>
      </c>
    </row>
    <row r="302" s="11" customFormat="1">
      <c r="B302" s="238"/>
      <c r="C302" s="239"/>
      <c r="D302" s="235" t="s">
        <v>173</v>
      </c>
      <c r="E302" s="240" t="s">
        <v>37</v>
      </c>
      <c r="F302" s="241" t="s">
        <v>1074</v>
      </c>
      <c r="G302" s="239"/>
      <c r="H302" s="242">
        <v>-1.8</v>
      </c>
      <c r="I302" s="243"/>
      <c r="J302" s="239"/>
      <c r="K302" s="239"/>
      <c r="L302" s="244"/>
      <c r="M302" s="245"/>
      <c r="N302" s="246"/>
      <c r="O302" s="246"/>
      <c r="P302" s="246"/>
      <c r="Q302" s="246"/>
      <c r="R302" s="246"/>
      <c r="S302" s="246"/>
      <c r="T302" s="247"/>
      <c r="AT302" s="248" t="s">
        <v>173</v>
      </c>
      <c r="AU302" s="248" t="s">
        <v>90</v>
      </c>
      <c r="AV302" s="11" t="s">
        <v>90</v>
      </c>
      <c r="AW302" s="11" t="s">
        <v>43</v>
      </c>
      <c r="AX302" s="11" t="s">
        <v>80</v>
      </c>
      <c r="AY302" s="248" t="s">
        <v>162</v>
      </c>
    </row>
    <row r="303" s="11" customFormat="1">
      <c r="B303" s="238"/>
      <c r="C303" s="239"/>
      <c r="D303" s="235" t="s">
        <v>173</v>
      </c>
      <c r="E303" s="240" t="s">
        <v>37</v>
      </c>
      <c r="F303" s="241" t="s">
        <v>1075</v>
      </c>
      <c r="G303" s="239"/>
      <c r="H303" s="242">
        <v>-1.8</v>
      </c>
      <c r="I303" s="243"/>
      <c r="J303" s="239"/>
      <c r="K303" s="239"/>
      <c r="L303" s="244"/>
      <c r="M303" s="245"/>
      <c r="N303" s="246"/>
      <c r="O303" s="246"/>
      <c r="P303" s="246"/>
      <c r="Q303" s="246"/>
      <c r="R303" s="246"/>
      <c r="S303" s="246"/>
      <c r="T303" s="247"/>
      <c r="AT303" s="248" t="s">
        <v>173</v>
      </c>
      <c r="AU303" s="248" t="s">
        <v>90</v>
      </c>
      <c r="AV303" s="11" t="s">
        <v>90</v>
      </c>
      <c r="AW303" s="11" t="s">
        <v>43</v>
      </c>
      <c r="AX303" s="11" t="s">
        <v>80</v>
      </c>
      <c r="AY303" s="248" t="s">
        <v>162</v>
      </c>
    </row>
    <row r="304" s="11" customFormat="1">
      <c r="B304" s="238"/>
      <c r="C304" s="239"/>
      <c r="D304" s="235" t="s">
        <v>173</v>
      </c>
      <c r="E304" s="240" t="s">
        <v>37</v>
      </c>
      <c r="F304" s="241" t="s">
        <v>1076</v>
      </c>
      <c r="G304" s="239"/>
      <c r="H304" s="242">
        <v>-2.8999999999999999</v>
      </c>
      <c r="I304" s="243"/>
      <c r="J304" s="239"/>
      <c r="K304" s="239"/>
      <c r="L304" s="244"/>
      <c r="M304" s="245"/>
      <c r="N304" s="246"/>
      <c r="O304" s="246"/>
      <c r="P304" s="246"/>
      <c r="Q304" s="246"/>
      <c r="R304" s="246"/>
      <c r="S304" s="246"/>
      <c r="T304" s="247"/>
      <c r="AT304" s="248" t="s">
        <v>173</v>
      </c>
      <c r="AU304" s="248" t="s">
        <v>90</v>
      </c>
      <c r="AV304" s="11" t="s">
        <v>90</v>
      </c>
      <c r="AW304" s="11" t="s">
        <v>43</v>
      </c>
      <c r="AX304" s="11" t="s">
        <v>80</v>
      </c>
      <c r="AY304" s="248" t="s">
        <v>162</v>
      </c>
    </row>
    <row r="305" s="13" customFormat="1">
      <c r="B305" s="260"/>
      <c r="C305" s="261"/>
      <c r="D305" s="235" t="s">
        <v>173</v>
      </c>
      <c r="E305" s="262" t="s">
        <v>37</v>
      </c>
      <c r="F305" s="263" t="s">
        <v>1056</v>
      </c>
      <c r="G305" s="261"/>
      <c r="H305" s="262" t="s">
        <v>37</v>
      </c>
      <c r="I305" s="264"/>
      <c r="J305" s="261"/>
      <c r="K305" s="261"/>
      <c r="L305" s="265"/>
      <c r="M305" s="266"/>
      <c r="N305" s="267"/>
      <c r="O305" s="267"/>
      <c r="P305" s="267"/>
      <c r="Q305" s="267"/>
      <c r="R305" s="267"/>
      <c r="S305" s="267"/>
      <c r="T305" s="268"/>
      <c r="AT305" s="269" t="s">
        <v>173</v>
      </c>
      <c r="AU305" s="269" t="s">
        <v>90</v>
      </c>
      <c r="AV305" s="13" t="s">
        <v>88</v>
      </c>
      <c r="AW305" s="13" t="s">
        <v>43</v>
      </c>
      <c r="AX305" s="13" t="s">
        <v>80</v>
      </c>
      <c r="AY305" s="269" t="s">
        <v>162</v>
      </c>
    </row>
    <row r="306" s="11" customFormat="1">
      <c r="B306" s="238"/>
      <c r="C306" s="239"/>
      <c r="D306" s="235" t="s">
        <v>173</v>
      </c>
      <c r="E306" s="240" t="s">
        <v>37</v>
      </c>
      <c r="F306" s="241" t="s">
        <v>1077</v>
      </c>
      <c r="G306" s="239"/>
      <c r="H306" s="242">
        <v>-79.650000000000006</v>
      </c>
      <c r="I306" s="243"/>
      <c r="J306" s="239"/>
      <c r="K306" s="239"/>
      <c r="L306" s="244"/>
      <c r="M306" s="245"/>
      <c r="N306" s="246"/>
      <c r="O306" s="246"/>
      <c r="P306" s="246"/>
      <c r="Q306" s="246"/>
      <c r="R306" s="246"/>
      <c r="S306" s="246"/>
      <c r="T306" s="247"/>
      <c r="AT306" s="248" t="s">
        <v>173</v>
      </c>
      <c r="AU306" s="248" t="s">
        <v>90</v>
      </c>
      <c r="AV306" s="11" t="s">
        <v>90</v>
      </c>
      <c r="AW306" s="11" t="s">
        <v>43</v>
      </c>
      <c r="AX306" s="11" t="s">
        <v>80</v>
      </c>
      <c r="AY306" s="248" t="s">
        <v>162</v>
      </c>
    </row>
    <row r="307" s="13" customFormat="1">
      <c r="B307" s="260"/>
      <c r="C307" s="261"/>
      <c r="D307" s="235" t="s">
        <v>173</v>
      </c>
      <c r="E307" s="262" t="s">
        <v>37</v>
      </c>
      <c r="F307" s="263" t="s">
        <v>1058</v>
      </c>
      <c r="G307" s="261"/>
      <c r="H307" s="262" t="s">
        <v>37</v>
      </c>
      <c r="I307" s="264"/>
      <c r="J307" s="261"/>
      <c r="K307" s="261"/>
      <c r="L307" s="265"/>
      <c r="M307" s="266"/>
      <c r="N307" s="267"/>
      <c r="O307" s="267"/>
      <c r="P307" s="267"/>
      <c r="Q307" s="267"/>
      <c r="R307" s="267"/>
      <c r="S307" s="267"/>
      <c r="T307" s="268"/>
      <c r="AT307" s="269" t="s">
        <v>173</v>
      </c>
      <c r="AU307" s="269" t="s">
        <v>90</v>
      </c>
      <c r="AV307" s="13" t="s">
        <v>88</v>
      </c>
      <c r="AW307" s="13" t="s">
        <v>43</v>
      </c>
      <c r="AX307" s="13" t="s">
        <v>80</v>
      </c>
      <c r="AY307" s="269" t="s">
        <v>162</v>
      </c>
    </row>
    <row r="308" s="11" customFormat="1">
      <c r="B308" s="238"/>
      <c r="C308" s="239"/>
      <c r="D308" s="235" t="s">
        <v>173</v>
      </c>
      <c r="E308" s="240" t="s">
        <v>37</v>
      </c>
      <c r="F308" s="241" t="s">
        <v>1078</v>
      </c>
      <c r="G308" s="239"/>
      <c r="H308" s="242">
        <v>-29.5</v>
      </c>
      <c r="I308" s="243"/>
      <c r="J308" s="239"/>
      <c r="K308" s="239"/>
      <c r="L308" s="244"/>
      <c r="M308" s="245"/>
      <c r="N308" s="246"/>
      <c r="O308" s="246"/>
      <c r="P308" s="246"/>
      <c r="Q308" s="246"/>
      <c r="R308" s="246"/>
      <c r="S308" s="246"/>
      <c r="T308" s="247"/>
      <c r="AT308" s="248" t="s">
        <v>173</v>
      </c>
      <c r="AU308" s="248" t="s">
        <v>90</v>
      </c>
      <c r="AV308" s="11" t="s">
        <v>90</v>
      </c>
      <c r="AW308" s="11" t="s">
        <v>43</v>
      </c>
      <c r="AX308" s="11" t="s">
        <v>80</v>
      </c>
      <c r="AY308" s="248" t="s">
        <v>162</v>
      </c>
    </row>
    <row r="309" s="11" customFormat="1">
      <c r="B309" s="238"/>
      <c r="C309" s="239"/>
      <c r="D309" s="235" t="s">
        <v>173</v>
      </c>
      <c r="E309" s="240" t="s">
        <v>37</v>
      </c>
      <c r="F309" s="241" t="s">
        <v>1079</v>
      </c>
      <c r="G309" s="239"/>
      <c r="H309" s="242">
        <v>-191.19</v>
      </c>
      <c r="I309" s="243"/>
      <c r="J309" s="239"/>
      <c r="K309" s="239"/>
      <c r="L309" s="244"/>
      <c r="M309" s="245"/>
      <c r="N309" s="246"/>
      <c r="O309" s="246"/>
      <c r="P309" s="246"/>
      <c r="Q309" s="246"/>
      <c r="R309" s="246"/>
      <c r="S309" s="246"/>
      <c r="T309" s="247"/>
      <c r="AT309" s="248" t="s">
        <v>173</v>
      </c>
      <c r="AU309" s="248" t="s">
        <v>90</v>
      </c>
      <c r="AV309" s="11" t="s">
        <v>90</v>
      </c>
      <c r="AW309" s="11" t="s">
        <v>43</v>
      </c>
      <c r="AX309" s="11" t="s">
        <v>80</v>
      </c>
      <c r="AY309" s="248" t="s">
        <v>162</v>
      </c>
    </row>
    <row r="310" s="13" customFormat="1">
      <c r="B310" s="260"/>
      <c r="C310" s="261"/>
      <c r="D310" s="235" t="s">
        <v>173</v>
      </c>
      <c r="E310" s="262" t="s">
        <v>37</v>
      </c>
      <c r="F310" s="263" t="s">
        <v>1080</v>
      </c>
      <c r="G310" s="261"/>
      <c r="H310" s="262" t="s">
        <v>37</v>
      </c>
      <c r="I310" s="264"/>
      <c r="J310" s="261"/>
      <c r="K310" s="261"/>
      <c r="L310" s="265"/>
      <c r="M310" s="266"/>
      <c r="N310" s="267"/>
      <c r="O310" s="267"/>
      <c r="P310" s="267"/>
      <c r="Q310" s="267"/>
      <c r="R310" s="267"/>
      <c r="S310" s="267"/>
      <c r="T310" s="268"/>
      <c r="AT310" s="269" t="s">
        <v>173</v>
      </c>
      <c r="AU310" s="269" t="s">
        <v>90</v>
      </c>
      <c r="AV310" s="13" t="s">
        <v>88</v>
      </c>
      <c r="AW310" s="13" t="s">
        <v>43</v>
      </c>
      <c r="AX310" s="13" t="s">
        <v>80</v>
      </c>
      <c r="AY310" s="269" t="s">
        <v>162</v>
      </c>
    </row>
    <row r="311" s="11" customFormat="1">
      <c r="B311" s="238"/>
      <c r="C311" s="239"/>
      <c r="D311" s="235" t="s">
        <v>173</v>
      </c>
      <c r="E311" s="240" t="s">
        <v>37</v>
      </c>
      <c r="F311" s="241" t="s">
        <v>1081</v>
      </c>
      <c r="G311" s="239"/>
      <c r="H311" s="242">
        <v>1610.3109999999999</v>
      </c>
      <c r="I311" s="243"/>
      <c r="J311" s="239"/>
      <c r="K311" s="239"/>
      <c r="L311" s="244"/>
      <c r="M311" s="245"/>
      <c r="N311" s="246"/>
      <c r="O311" s="246"/>
      <c r="P311" s="246"/>
      <c r="Q311" s="246"/>
      <c r="R311" s="246"/>
      <c r="S311" s="246"/>
      <c r="T311" s="247"/>
      <c r="AT311" s="248" t="s">
        <v>173</v>
      </c>
      <c r="AU311" s="248" t="s">
        <v>90</v>
      </c>
      <c r="AV311" s="11" t="s">
        <v>90</v>
      </c>
      <c r="AW311" s="11" t="s">
        <v>43</v>
      </c>
      <c r="AX311" s="11" t="s">
        <v>80</v>
      </c>
      <c r="AY311" s="248" t="s">
        <v>162</v>
      </c>
    </row>
    <row r="312" s="12" customFormat="1">
      <c r="B312" s="249"/>
      <c r="C312" s="250"/>
      <c r="D312" s="235" t="s">
        <v>173</v>
      </c>
      <c r="E312" s="251" t="s">
        <v>37</v>
      </c>
      <c r="F312" s="252" t="s">
        <v>180</v>
      </c>
      <c r="G312" s="250"/>
      <c r="H312" s="253">
        <v>1069.4210000000001</v>
      </c>
      <c r="I312" s="254"/>
      <c r="J312" s="250"/>
      <c r="K312" s="250"/>
      <c r="L312" s="255"/>
      <c r="M312" s="256"/>
      <c r="N312" s="257"/>
      <c r="O312" s="257"/>
      <c r="P312" s="257"/>
      <c r="Q312" s="257"/>
      <c r="R312" s="257"/>
      <c r="S312" s="257"/>
      <c r="T312" s="258"/>
      <c r="AT312" s="259" t="s">
        <v>173</v>
      </c>
      <c r="AU312" s="259" t="s">
        <v>90</v>
      </c>
      <c r="AV312" s="12" t="s">
        <v>169</v>
      </c>
      <c r="AW312" s="12" t="s">
        <v>43</v>
      </c>
      <c r="AX312" s="12" t="s">
        <v>88</v>
      </c>
      <c r="AY312" s="259" t="s">
        <v>162</v>
      </c>
    </row>
    <row r="313" s="1" customFormat="1" ht="51" customHeight="1">
      <c r="B313" s="47"/>
      <c r="C313" s="223" t="s">
        <v>377</v>
      </c>
      <c r="D313" s="223" t="s">
        <v>164</v>
      </c>
      <c r="E313" s="224" t="s">
        <v>1196</v>
      </c>
      <c r="F313" s="225" t="s">
        <v>1197</v>
      </c>
      <c r="G313" s="226" t="s">
        <v>201</v>
      </c>
      <c r="H313" s="227">
        <v>852.67600000000004</v>
      </c>
      <c r="I313" s="228"/>
      <c r="J313" s="229">
        <f>ROUND(I313*H313,2)</f>
        <v>0</v>
      </c>
      <c r="K313" s="225" t="s">
        <v>168</v>
      </c>
      <c r="L313" s="73"/>
      <c r="M313" s="230" t="s">
        <v>37</v>
      </c>
      <c r="N313" s="231" t="s">
        <v>51</v>
      </c>
      <c r="O313" s="48"/>
      <c r="P313" s="232">
        <f>O313*H313</f>
        <v>0</v>
      </c>
      <c r="Q313" s="232">
        <v>0</v>
      </c>
      <c r="R313" s="232">
        <f>Q313*H313</f>
        <v>0</v>
      </c>
      <c r="S313" s="232">
        <v>0</v>
      </c>
      <c r="T313" s="233">
        <f>S313*H313</f>
        <v>0</v>
      </c>
      <c r="AR313" s="24" t="s">
        <v>169</v>
      </c>
      <c r="AT313" s="24" t="s">
        <v>164</v>
      </c>
      <c r="AU313" s="24" t="s">
        <v>90</v>
      </c>
      <c r="AY313" s="24" t="s">
        <v>162</v>
      </c>
      <c r="BE313" s="234">
        <f>IF(N313="základní",J313,0)</f>
        <v>0</v>
      </c>
      <c r="BF313" s="234">
        <f>IF(N313="snížená",J313,0)</f>
        <v>0</v>
      </c>
      <c r="BG313" s="234">
        <f>IF(N313="zákl. přenesená",J313,0)</f>
        <v>0</v>
      </c>
      <c r="BH313" s="234">
        <f>IF(N313="sníž. přenesená",J313,0)</f>
        <v>0</v>
      </c>
      <c r="BI313" s="234">
        <f>IF(N313="nulová",J313,0)</f>
        <v>0</v>
      </c>
      <c r="BJ313" s="24" t="s">
        <v>88</v>
      </c>
      <c r="BK313" s="234">
        <f>ROUND(I313*H313,2)</f>
        <v>0</v>
      </c>
      <c r="BL313" s="24" t="s">
        <v>169</v>
      </c>
      <c r="BM313" s="24" t="s">
        <v>1198</v>
      </c>
    </row>
    <row r="314" s="1" customFormat="1">
      <c r="B314" s="47"/>
      <c r="C314" s="75"/>
      <c r="D314" s="235" t="s">
        <v>171</v>
      </c>
      <c r="E314" s="75"/>
      <c r="F314" s="236" t="s">
        <v>1199</v>
      </c>
      <c r="G314" s="75"/>
      <c r="H314" s="75"/>
      <c r="I314" s="193"/>
      <c r="J314" s="75"/>
      <c r="K314" s="75"/>
      <c r="L314" s="73"/>
      <c r="M314" s="237"/>
      <c r="N314" s="48"/>
      <c r="O314" s="48"/>
      <c r="P314" s="48"/>
      <c r="Q314" s="48"/>
      <c r="R314" s="48"/>
      <c r="S314" s="48"/>
      <c r="T314" s="96"/>
      <c r="AT314" s="24" t="s">
        <v>171</v>
      </c>
      <c r="AU314" s="24" t="s">
        <v>90</v>
      </c>
    </row>
    <row r="315" s="13" customFormat="1">
      <c r="B315" s="260"/>
      <c r="C315" s="261"/>
      <c r="D315" s="235" t="s">
        <v>173</v>
      </c>
      <c r="E315" s="262" t="s">
        <v>37</v>
      </c>
      <c r="F315" s="263" t="s">
        <v>1080</v>
      </c>
      <c r="G315" s="261"/>
      <c r="H315" s="262" t="s">
        <v>37</v>
      </c>
      <c r="I315" s="264"/>
      <c r="J315" s="261"/>
      <c r="K315" s="261"/>
      <c r="L315" s="265"/>
      <c r="M315" s="266"/>
      <c r="N315" s="267"/>
      <c r="O315" s="267"/>
      <c r="P315" s="267"/>
      <c r="Q315" s="267"/>
      <c r="R315" s="267"/>
      <c r="S315" s="267"/>
      <c r="T315" s="268"/>
      <c r="AT315" s="269" t="s">
        <v>173</v>
      </c>
      <c r="AU315" s="269" t="s">
        <v>90</v>
      </c>
      <c r="AV315" s="13" t="s">
        <v>88</v>
      </c>
      <c r="AW315" s="13" t="s">
        <v>43</v>
      </c>
      <c r="AX315" s="13" t="s">
        <v>80</v>
      </c>
      <c r="AY315" s="269" t="s">
        <v>162</v>
      </c>
    </row>
    <row r="316" s="11" customFormat="1">
      <c r="B316" s="238"/>
      <c r="C316" s="239"/>
      <c r="D316" s="235" t="s">
        <v>173</v>
      </c>
      <c r="E316" s="240" t="s">
        <v>37</v>
      </c>
      <c r="F316" s="241" t="s">
        <v>1088</v>
      </c>
      <c r="G316" s="239"/>
      <c r="H316" s="242">
        <v>209.709</v>
      </c>
      <c r="I316" s="243"/>
      <c r="J316" s="239"/>
      <c r="K316" s="239"/>
      <c r="L316" s="244"/>
      <c r="M316" s="245"/>
      <c r="N316" s="246"/>
      <c r="O316" s="246"/>
      <c r="P316" s="246"/>
      <c r="Q316" s="246"/>
      <c r="R316" s="246"/>
      <c r="S316" s="246"/>
      <c r="T316" s="247"/>
      <c r="AT316" s="248" t="s">
        <v>173</v>
      </c>
      <c r="AU316" s="248" t="s">
        <v>90</v>
      </c>
      <c r="AV316" s="11" t="s">
        <v>90</v>
      </c>
      <c r="AW316" s="11" t="s">
        <v>43</v>
      </c>
      <c r="AX316" s="11" t="s">
        <v>80</v>
      </c>
      <c r="AY316" s="248" t="s">
        <v>162</v>
      </c>
    </row>
    <row r="317" s="11" customFormat="1">
      <c r="B317" s="238"/>
      <c r="C317" s="239"/>
      <c r="D317" s="235" t="s">
        <v>173</v>
      </c>
      <c r="E317" s="240" t="s">
        <v>37</v>
      </c>
      <c r="F317" s="241" t="s">
        <v>1089</v>
      </c>
      <c r="G317" s="239"/>
      <c r="H317" s="242">
        <v>216.62899999999999</v>
      </c>
      <c r="I317" s="243"/>
      <c r="J317" s="239"/>
      <c r="K317" s="239"/>
      <c r="L317" s="244"/>
      <c r="M317" s="245"/>
      <c r="N317" s="246"/>
      <c r="O317" s="246"/>
      <c r="P317" s="246"/>
      <c r="Q317" s="246"/>
      <c r="R317" s="246"/>
      <c r="S317" s="246"/>
      <c r="T317" s="247"/>
      <c r="AT317" s="248" t="s">
        <v>173</v>
      </c>
      <c r="AU317" s="248" t="s">
        <v>90</v>
      </c>
      <c r="AV317" s="11" t="s">
        <v>90</v>
      </c>
      <c r="AW317" s="11" t="s">
        <v>43</v>
      </c>
      <c r="AX317" s="11" t="s">
        <v>80</v>
      </c>
      <c r="AY317" s="248" t="s">
        <v>162</v>
      </c>
    </row>
    <row r="318" s="14" customFormat="1">
      <c r="B318" s="270"/>
      <c r="C318" s="271"/>
      <c r="D318" s="235" t="s">
        <v>173</v>
      </c>
      <c r="E318" s="272" t="s">
        <v>37</v>
      </c>
      <c r="F318" s="273" t="s">
        <v>347</v>
      </c>
      <c r="G318" s="271"/>
      <c r="H318" s="274">
        <v>426.33800000000002</v>
      </c>
      <c r="I318" s="275"/>
      <c r="J318" s="271"/>
      <c r="K318" s="271"/>
      <c r="L318" s="276"/>
      <c r="M318" s="277"/>
      <c r="N318" s="278"/>
      <c r="O318" s="278"/>
      <c r="P318" s="278"/>
      <c r="Q318" s="278"/>
      <c r="R318" s="278"/>
      <c r="S318" s="278"/>
      <c r="T318" s="279"/>
      <c r="AT318" s="280" t="s">
        <v>173</v>
      </c>
      <c r="AU318" s="280" t="s">
        <v>90</v>
      </c>
      <c r="AV318" s="14" t="s">
        <v>185</v>
      </c>
      <c r="AW318" s="14" t="s">
        <v>43</v>
      </c>
      <c r="AX318" s="14" t="s">
        <v>80</v>
      </c>
      <c r="AY318" s="280" t="s">
        <v>162</v>
      </c>
    </row>
    <row r="319" s="11" customFormat="1">
      <c r="B319" s="238"/>
      <c r="C319" s="239"/>
      <c r="D319" s="235" t="s">
        <v>173</v>
      </c>
      <c r="E319" s="240" t="s">
        <v>37</v>
      </c>
      <c r="F319" s="241" t="s">
        <v>1090</v>
      </c>
      <c r="G319" s="239"/>
      <c r="H319" s="242">
        <v>209.709</v>
      </c>
      <c r="I319" s="243"/>
      <c r="J319" s="239"/>
      <c r="K319" s="239"/>
      <c r="L319" s="244"/>
      <c r="M319" s="245"/>
      <c r="N319" s="246"/>
      <c r="O319" s="246"/>
      <c r="P319" s="246"/>
      <c r="Q319" s="246"/>
      <c r="R319" s="246"/>
      <c r="S319" s="246"/>
      <c r="T319" s="247"/>
      <c r="AT319" s="248" t="s">
        <v>173</v>
      </c>
      <c r="AU319" s="248" t="s">
        <v>90</v>
      </c>
      <c r="AV319" s="11" t="s">
        <v>90</v>
      </c>
      <c r="AW319" s="11" t="s">
        <v>43</v>
      </c>
      <c r="AX319" s="11" t="s">
        <v>80</v>
      </c>
      <c r="AY319" s="248" t="s">
        <v>162</v>
      </c>
    </row>
    <row r="320" s="11" customFormat="1">
      <c r="B320" s="238"/>
      <c r="C320" s="239"/>
      <c r="D320" s="235" t="s">
        <v>173</v>
      </c>
      <c r="E320" s="240" t="s">
        <v>37</v>
      </c>
      <c r="F320" s="241" t="s">
        <v>1091</v>
      </c>
      <c r="G320" s="239"/>
      <c r="H320" s="242">
        <v>216.62899999999999</v>
      </c>
      <c r="I320" s="243"/>
      <c r="J320" s="239"/>
      <c r="K320" s="239"/>
      <c r="L320" s="244"/>
      <c r="M320" s="245"/>
      <c r="N320" s="246"/>
      <c r="O320" s="246"/>
      <c r="P320" s="246"/>
      <c r="Q320" s="246"/>
      <c r="R320" s="246"/>
      <c r="S320" s="246"/>
      <c r="T320" s="247"/>
      <c r="AT320" s="248" t="s">
        <v>173</v>
      </c>
      <c r="AU320" s="248" t="s">
        <v>90</v>
      </c>
      <c r="AV320" s="11" t="s">
        <v>90</v>
      </c>
      <c r="AW320" s="11" t="s">
        <v>43</v>
      </c>
      <c r="AX320" s="11" t="s">
        <v>80</v>
      </c>
      <c r="AY320" s="248" t="s">
        <v>162</v>
      </c>
    </row>
    <row r="321" s="12" customFormat="1">
      <c r="B321" s="249"/>
      <c r="C321" s="250"/>
      <c r="D321" s="235" t="s">
        <v>173</v>
      </c>
      <c r="E321" s="251" t="s">
        <v>37</v>
      </c>
      <c r="F321" s="252" t="s">
        <v>180</v>
      </c>
      <c r="G321" s="250"/>
      <c r="H321" s="253">
        <v>852.67600000000004</v>
      </c>
      <c r="I321" s="254"/>
      <c r="J321" s="250"/>
      <c r="K321" s="250"/>
      <c r="L321" s="255"/>
      <c r="M321" s="256"/>
      <c r="N321" s="257"/>
      <c r="O321" s="257"/>
      <c r="P321" s="257"/>
      <c r="Q321" s="257"/>
      <c r="R321" s="257"/>
      <c r="S321" s="257"/>
      <c r="T321" s="258"/>
      <c r="AT321" s="259" t="s">
        <v>173</v>
      </c>
      <c r="AU321" s="259" t="s">
        <v>90</v>
      </c>
      <c r="AV321" s="12" t="s">
        <v>169</v>
      </c>
      <c r="AW321" s="12" t="s">
        <v>43</v>
      </c>
      <c r="AX321" s="12" t="s">
        <v>88</v>
      </c>
      <c r="AY321" s="259" t="s">
        <v>162</v>
      </c>
    </row>
    <row r="322" s="10" customFormat="1" ht="29.88" customHeight="1">
      <c r="B322" s="207"/>
      <c r="C322" s="208"/>
      <c r="D322" s="209" t="s">
        <v>79</v>
      </c>
      <c r="E322" s="221" t="s">
        <v>569</v>
      </c>
      <c r="F322" s="221" t="s">
        <v>570</v>
      </c>
      <c r="G322" s="208"/>
      <c r="H322" s="208"/>
      <c r="I322" s="211"/>
      <c r="J322" s="222">
        <f>BK322</f>
        <v>0</v>
      </c>
      <c r="K322" s="208"/>
      <c r="L322" s="213"/>
      <c r="M322" s="214"/>
      <c r="N322" s="215"/>
      <c r="O322" s="215"/>
      <c r="P322" s="216">
        <f>SUM(P323:P337)</f>
        <v>0</v>
      </c>
      <c r="Q322" s="215"/>
      <c r="R322" s="216">
        <f>SUM(R323:R337)</f>
        <v>0</v>
      </c>
      <c r="S322" s="215"/>
      <c r="T322" s="217">
        <f>SUM(T323:T337)</f>
        <v>0</v>
      </c>
      <c r="AR322" s="218" t="s">
        <v>88</v>
      </c>
      <c r="AT322" s="219" t="s">
        <v>79</v>
      </c>
      <c r="AU322" s="219" t="s">
        <v>88</v>
      </c>
      <c r="AY322" s="218" t="s">
        <v>162</v>
      </c>
      <c r="BK322" s="220">
        <f>SUM(BK323:BK337)</f>
        <v>0</v>
      </c>
    </row>
    <row r="323" s="1" customFormat="1" ht="25.5" customHeight="1">
      <c r="B323" s="47"/>
      <c r="C323" s="223" t="s">
        <v>382</v>
      </c>
      <c r="D323" s="223" t="s">
        <v>164</v>
      </c>
      <c r="E323" s="224" t="s">
        <v>572</v>
      </c>
      <c r="F323" s="225" t="s">
        <v>573</v>
      </c>
      <c r="G323" s="226" t="s">
        <v>337</v>
      </c>
      <c r="H323" s="227">
        <v>748.25099999999998</v>
      </c>
      <c r="I323" s="228"/>
      <c r="J323" s="229">
        <f>ROUND(I323*H323,2)</f>
        <v>0</v>
      </c>
      <c r="K323" s="225" t="s">
        <v>168</v>
      </c>
      <c r="L323" s="73"/>
      <c r="M323" s="230" t="s">
        <v>37</v>
      </c>
      <c r="N323" s="231" t="s">
        <v>51</v>
      </c>
      <c r="O323" s="48"/>
      <c r="P323" s="232">
        <f>O323*H323</f>
        <v>0</v>
      </c>
      <c r="Q323" s="232">
        <v>0</v>
      </c>
      <c r="R323" s="232">
        <f>Q323*H323</f>
        <v>0</v>
      </c>
      <c r="S323" s="232">
        <v>0</v>
      </c>
      <c r="T323" s="233">
        <f>S323*H323</f>
        <v>0</v>
      </c>
      <c r="AR323" s="24" t="s">
        <v>169</v>
      </c>
      <c r="AT323" s="24" t="s">
        <v>164</v>
      </c>
      <c r="AU323" s="24" t="s">
        <v>90</v>
      </c>
      <c r="AY323" s="24" t="s">
        <v>162</v>
      </c>
      <c r="BE323" s="234">
        <f>IF(N323="základní",J323,0)</f>
        <v>0</v>
      </c>
      <c r="BF323" s="234">
        <f>IF(N323="snížená",J323,0)</f>
        <v>0</v>
      </c>
      <c r="BG323" s="234">
        <f>IF(N323="zákl. přenesená",J323,0)</f>
        <v>0</v>
      </c>
      <c r="BH323" s="234">
        <f>IF(N323="sníž. přenesená",J323,0)</f>
        <v>0</v>
      </c>
      <c r="BI323" s="234">
        <f>IF(N323="nulová",J323,0)</f>
        <v>0</v>
      </c>
      <c r="BJ323" s="24" t="s">
        <v>88</v>
      </c>
      <c r="BK323" s="234">
        <f>ROUND(I323*H323,2)</f>
        <v>0</v>
      </c>
      <c r="BL323" s="24" t="s">
        <v>169</v>
      </c>
      <c r="BM323" s="24" t="s">
        <v>1200</v>
      </c>
    </row>
    <row r="324" s="1" customFormat="1">
      <c r="B324" s="47"/>
      <c r="C324" s="75"/>
      <c r="D324" s="235" t="s">
        <v>171</v>
      </c>
      <c r="E324" s="75"/>
      <c r="F324" s="236" t="s">
        <v>575</v>
      </c>
      <c r="G324" s="75"/>
      <c r="H324" s="75"/>
      <c r="I324" s="193"/>
      <c r="J324" s="75"/>
      <c r="K324" s="75"/>
      <c r="L324" s="73"/>
      <c r="M324" s="237"/>
      <c r="N324" s="48"/>
      <c r="O324" s="48"/>
      <c r="P324" s="48"/>
      <c r="Q324" s="48"/>
      <c r="R324" s="48"/>
      <c r="S324" s="48"/>
      <c r="T324" s="96"/>
      <c r="AT324" s="24" t="s">
        <v>171</v>
      </c>
      <c r="AU324" s="24" t="s">
        <v>90</v>
      </c>
    </row>
    <row r="325" s="1" customFormat="1" ht="25.5" customHeight="1">
      <c r="B325" s="47"/>
      <c r="C325" s="223" t="s">
        <v>389</v>
      </c>
      <c r="D325" s="223" t="s">
        <v>164</v>
      </c>
      <c r="E325" s="224" t="s">
        <v>577</v>
      </c>
      <c r="F325" s="225" t="s">
        <v>578</v>
      </c>
      <c r="G325" s="226" t="s">
        <v>337</v>
      </c>
      <c r="H325" s="227">
        <v>5497.8789999999999</v>
      </c>
      <c r="I325" s="228"/>
      <c r="J325" s="229">
        <f>ROUND(I325*H325,2)</f>
        <v>0</v>
      </c>
      <c r="K325" s="225" t="s">
        <v>168</v>
      </c>
      <c r="L325" s="73"/>
      <c r="M325" s="230" t="s">
        <v>37</v>
      </c>
      <c r="N325" s="231" t="s">
        <v>51</v>
      </c>
      <c r="O325" s="48"/>
      <c r="P325" s="232">
        <f>O325*H325</f>
        <v>0</v>
      </c>
      <c r="Q325" s="232">
        <v>0</v>
      </c>
      <c r="R325" s="232">
        <f>Q325*H325</f>
        <v>0</v>
      </c>
      <c r="S325" s="232">
        <v>0</v>
      </c>
      <c r="T325" s="233">
        <f>S325*H325</f>
        <v>0</v>
      </c>
      <c r="AR325" s="24" t="s">
        <v>169</v>
      </c>
      <c r="AT325" s="24" t="s">
        <v>164</v>
      </c>
      <c r="AU325" s="24" t="s">
        <v>90</v>
      </c>
      <c r="AY325" s="24" t="s">
        <v>162</v>
      </c>
      <c r="BE325" s="234">
        <f>IF(N325="základní",J325,0)</f>
        <v>0</v>
      </c>
      <c r="BF325" s="234">
        <f>IF(N325="snížená",J325,0)</f>
        <v>0</v>
      </c>
      <c r="BG325" s="234">
        <f>IF(N325="zákl. přenesená",J325,0)</f>
        <v>0</v>
      </c>
      <c r="BH325" s="234">
        <f>IF(N325="sníž. přenesená",J325,0)</f>
        <v>0</v>
      </c>
      <c r="BI325" s="234">
        <f>IF(N325="nulová",J325,0)</f>
        <v>0</v>
      </c>
      <c r="BJ325" s="24" t="s">
        <v>88</v>
      </c>
      <c r="BK325" s="234">
        <f>ROUND(I325*H325,2)</f>
        <v>0</v>
      </c>
      <c r="BL325" s="24" t="s">
        <v>169</v>
      </c>
      <c r="BM325" s="24" t="s">
        <v>1201</v>
      </c>
    </row>
    <row r="326" s="1" customFormat="1">
      <c r="B326" s="47"/>
      <c r="C326" s="75"/>
      <c r="D326" s="235" t="s">
        <v>171</v>
      </c>
      <c r="E326" s="75"/>
      <c r="F326" s="236" t="s">
        <v>575</v>
      </c>
      <c r="G326" s="75"/>
      <c r="H326" s="75"/>
      <c r="I326" s="193"/>
      <c r="J326" s="75"/>
      <c r="K326" s="75"/>
      <c r="L326" s="73"/>
      <c r="M326" s="237"/>
      <c r="N326" s="48"/>
      <c r="O326" s="48"/>
      <c r="P326" s="48"/>
      <c r="Q326" s="48"/>
      <c r="R326" s="48"/>
      <c r="S326" s="48"/>
      <c r="T326" s="96"/>
      <c r="AT326" s="24" t="s">
        <v>171</v>
      </c>
      <c r="AU326" s="24" t="s">
        <v>90</v>
      </c>
    </row>
    <row r="327" s="11" customFormat="1">
      <c r="B327" s="238"/>
      <c r="C327" s="239"/>
      <c r="D327" s="235" t="s">
        <v>173</v>
      </c>
      <c r="E327" s="240" t="s">
        <v>37</v>
      </c>
      <c r="F327" s="241" t="s">
        <v>1202</v>
      </c>
      <c r="G327" s="239"/>
      <c r="H327" s="242">
        <v>4508.7749999999996</v>
      </c>
      <c r="I327" s="243"/>
      <c r="J327" s="239"/>
      <c r="K327" s="239"/>
      <c r="L327" s="244"/>
      <c r="M327" s="245"/>
      <c r="N327" s="246"/>
      <c r="O327" s="246"/>
      <c r="P327" s="246"/>
      <c r="Q327" s="246"/>
      <c r="R327" s="246"/>
      <c r="S327" s="246"/>
      <c r="T327" s="247"/>
      <c r="AT327" s="248" t="s">
        <v>173</v>
      </c>
      <c r="AU327" s="248" t="s">
        <v>90</v>
      </c>
      <c r="AV327" s="11" t="s">
        <v>90</v>
      </c>
      <c r="AW327" s="11" t="s">
        <v>43</v>
      </c>
      <c r="AX327" s="11" t="s">
        <v>80</v>
      </c>
      <c r="AY327" s="248" t="s">
        <v>162</v>
      </c>
    </row>
    <row r="328" s="11" customFormat="1">
      <c r="B328" s="238"/>
      <c r="C328" s="239"/>
      <c r="D328" s="235" t="s">
        <v>173</v>
      </c>
      <c r="E328" s="240" t="s">
        <v>37</v>
      </c>
      <c r="F328" s="241" t="s">
        <v>1203</v>
      </c>
      <c r="G328" s="239"/>
      <c r="H328" s="242">
        <v>989.10400000000004</v>
      </c>
      <c r="I328" s="243"/>
      <c r="J328" s="239"/>
      <c r="K328" s="239"/>
      <c r="L328" s="244"/>
      <c r="M328" s="245"/>
      <c r="N328" s="246"/>
      <c r="O328" s="246"/>
      <c r="P328" s="246"/>
      <c r="Q328" s="246"/>
      <c r="R328" s="246"/>
      <c r="S328" s="246"/>
      <c r="T328" s="247"/>
      <c r="AT328" s="248" t="s">
        <v>173</v>
      </c>
      <c r="AU328" s="248" t="s">
        <v>90</v>
      </c>
      <c r="AV328" s="11" t="s">
        <v>90</v>
      </c>
      <c r="AW328" s="11" t="s">
        <v>43</v>
      </c>
      <c r="AX328" s="11" t="s">
        <v>80</v>
      </c>
      <c r="AY328" s="248" t="s">
        <v>162</v>
      </c>
    </row>
    <row r="329" s="12" customFormat="1">
      <c r="B329" s="249"/>
      <c r="C329" s="250"/>
      <c r="D329" s="235" t="s">
        <v>173</v>
      </c>
      <c r="E329" s="251" t="s">
        <v>37</v>
      </c>
      <c r="F329" s="252" t="s">
        <v>180</v>
      </c>
      <c r="G329" s="250"/>
      <c r="H329" s="253">
        <v>5497.8789999999999</v>
      </c>
      <c r="I329" s="254"/>
      <c r="J329" s="250"/>
      <c r="K329" s="250"/>
      <c r="L329" s="255"/>
      <c r="M329" s="256"/>
      <c r="N329" s="257"/>
      <c r="O329" s="257"/>
      <c r="P329" s="257"/>
      <c r="Q329" s="257"/>
      <c r="R329" s="257"/>
      <c r="S329" s="257"/>
      <c r="T329" s="258"/>
      <c r="AT329" s="259" t="s">
        <v>173</v>
      </c>
      <c r="AU329" s="259" t="s">
        <v>90</v>
      </c>
      <c r="AV329" s="12" t="s">
        <v>169</v>
      </c>
      <c r="AW329" s="12" t="s">
        <v>43</v>
      </c>
      <c r="AX329" s="12" t="s">
        <v>88</v>
      </c>
      <c r="AY329" s="259" t="s">
        <v>162</v>
      </c>
    </row>
    <row r="330" s="1" customFormat="1" ht="16.5" customHeight="1">
      <c r="B330" s="47"/>
      <c r="C330" s="223" t="s">
        <v>395</v>
      </c>
      <c r="D330" s="223" t="s">
        <v>164</v>
      </c>
      <c r="E330" s="224" t="s">
        <v>582</v>
      </c>
      <c r="F330" s="225" t="s">
        <v>583</v>
      </c>
      <c r="G330" s="226" t="s">
        <v>337</v>
      </c>
      <c r="H330" s="227">
        <v>748.25099999999998</v>
      </c>
      <c r="I330" s="228"/>
      <c r="J330" s="229">
        <f>ROUND(I330*H330,2)</f>
        <v>0</v>
      </c>
      <c r="K330" s="225" t="s">
        <v>168</v>
      </c>
      <c r="L330" s="73"/>
      <c r="M330" s="230" t="s">
        <v>37</v>
      </c>
      <c r="N330" s="231" t="s">
        <v>51</v>
      </c>
      <c r="O330" s="48"/>
      <c r="P330" s="232">
        <f>O330*H330</f>
        <v>0</v>
      </c>
      <c r="Q330" s="232">
        <v>0</v>
      </c>
      <c r="R330" s="232">
        <f>Q330*H330</f>
        <v>0</v>
      </c>
      <c r="S330" s="232">
        <v>0</v>
      </c>
      <c r="T330" s="233">
        <f>S330*H330</f>
        <v>0</v>
      </c>
      <c r="AR330" s="24" t="s">
        <v>169</v>
      </c>
      <c r="AT330" s="24" t="s">
        <v>164</v>
      </c>
      <c r="AU330" s="24" t="s">
        <v>90</v>
      </c>
      <c r="AY330" s="24" t="s">
        <v>162</v>
      </c>
      <c r="BE330" s="234">
        <f>IF(N330="základní",J330,0)</f>
        <v>0</v>
      </c>
      <c r="BF330" s="234">
        <f>IF(N330="snížená",J330,0)</f>
        <v>0</v>
      </c>
      <c r="BG330" s="234">
        <f>IF(N330="zákl. přenesená",J330,0)</f>
        <v>0</v>
      </c>
      <c r="BH330" s="234">
        <f>IF(N330="sníž. přenesená",J330,0)</f>
        <v>0</v>
      </c>
      <c r="BI330" s="234">
        <f>IF(N330="nulová",J330,0)</f>
        <v>0</v>
      </c>
      <c r="BJ330" s="24" t="s">
        <v>88</v>
      </c>
      <c r="BK330" s="234">
        <f>ROUND(I330*H330,2)</f>
        <v>0</v>
      </c>
      <c r="BL330" s="24" t="s">
        <v>169</v>
      </c>
      <c r="BM330" s="24" t="s">
        <v>1204</v>
      </c>
    </row>
    <row r="331" s="1" customFormat="1">
      <c r="B331" s="47"/>
      <c r="C331" s="75"/>
      <c r="D331" s="235" t="s">
        <v>171</v>
      </c>
      <c r="E331" s="75"/>
      <c r="F331" s="236" t="s">
        <v>585</v>
      </c>
      <c r="G331" s="75"/>
      <c r="H331" s="75"/>
      <c r="I331" s="193"/>
      <c r="J331" s="75"/>
      <c r="K331" s="75"/>
      <c r="L331" s="73"/>
      <c r="M331" s="237"/>
      <c r="N331" s="48"/>
      <c r="O331" s="48"/>
      <c r="P331" s="48"/>
      <c r="Q331" s="48"/>
      <c r="R331" s="48"/>
      <c r="S331" s="48"/>
      <c r="T331" s="96"/>
      <c r="AT331" s="24" t="s">
        <v>171</v>
      </c>
      <c r="AU331" s="24" t="s">
        <v>90</v>
      </c>
    </row>
    <row r="332" s="1" customFormat="1" ht="25.5" customHeight="1">
      <c r="B332" s="47"/>
      <c r="C332" s="223" t="s">
        <v>405</v>
      </c>
      <c r="D332" s="223" t="s">
        <v>164</v>
      </c>
      <c r="E332" s="224" t="s">
        <v>593</v>
      </c>
      <c r="F332" s="225" t="s">
        <v>594</v>
      </c>
      <c r="G332" s="226" t="s">
        <v>337</v>
      </c>
      <c r="H332" s="227">
        <v>272.608</v>
      </c>
      <c r="I332" s="228"/>
      <c r="J332" s="229">
        <f>ROUND(I332*H332,2)</f>
        <v>0</v>
      </c>
      <c r="K332" s="225" t="s">
        <v>168</v>
      </c>
      <c r="L332" s="73"/>
      <c r="M332" s="230" t="s">
        <v>37</v>
      </c>
      <c r="N332" s="231" t="s">
        <v>51</v>
      </c>
      <c r="O332" s="48"/>
      <c r="P332" s="232">
        <f>O332*H332</f>
        <v>0</v>
      </c>
      <c r="Q332" s="232">
        <v>0</v>
      </c>
      <c r="R332" s="232">
        <f>Q332*H332</f>
        <v>0</v>
      </c>
      <c r="S332" s="232">
        <v>0</v>
      </c>
      <c r="T332" s="233">
        <f>S332*H332</f>
        <v>0</v>
      </c>
      <c r="AR332" s="24" t="s">
        <v>169</v>
      </c>
      <c r="AT332" s="24" t="s">
        <v>164</v>
      </c>
      <c r="AU332" s="24" t="s">
        <v>90</v>
      </c>
      <c r="AY332" s="24" t="s">
        <v>162</v>
      </c>
      <c r="BE332" s="234">
        <f>IF(N332="základní",J332,0)</f>
        <v>0</v>
      </c>
      <c r="BF332" s="234">
        <f>IF(N332="snížená",J332,0)</f>
        <v>0</v>
      </c>
      <c r="BG332" s="234">
        <f>IF(N332="zákl. přenesená",J332,0)</f>
        <v>0</v>
      </c>
      <c r="BH332" s="234">
        <f>IF(N332="sníž. přenesená",J332,0)</f>
        <v>0</v>
      </c>
      <c r="BI332" s="234">
        <f>IF(N332="nulová",J332,0)</f>
        <v>0</v>
      </c>
      <c r="BJ332" s="24" t="s">
        <v>88</v>
      </c>
      <c r="BK332" s="234">
        <f>ROUND(I332*H332,2)</f>
        <v>0</v>
      </c>
      <c r="BL332" s="24" t="s">
        <v>169</v>
      </c>
      <c r="BM332" s="24" t="s">
        <v>1205</v>
      </c>
    </row>
    <row r="333" s="1" customFormat="1">
      <c r="B333" s="47"/>
      <c r="C333" s="75"/>
      <c r="D333" s="235" t="s">
        <v>171</v>
      </c>
      <c r="E333" s="75"/>
      <c r="F333" s="236" t="s">
        <v>590</v>
      </c>
      <c r="G333" s="75"/>
      <c r="H333" s="75"/>
      <c r="I333" s="193"/>
      <c r="J333" s="75"/>
      <c r="K333" s="75"/>
      <c r="L333" s="73"/>
      <c r="M333" s="237"/>
      <c r="N333" s="48"/>
      <c r="O333" s="48"/>
      <c r="P333" s="48"/>
      <c r="Q333" s="48"/>
      <c r="R333" s="48"/>
      <c r="S333" s="48"/>
      <c r="T333" s="96"/>
      <c r="AT333" s="24" t="s">
        <v>171</v>
      </c>
      <c r="AU333" s="24" t="s">
        <v>90</v>
      </c>
    </row>
    <row r="334" s="11" customFormat="1">
      <c r="B334" s="238"/>
      <c r="C334" s="239"/>
      <c r="D334" s="235" t="s">
        <v>173</v>
      </c>
      <c r="E334" s="240" t="s">
        <v>37</v>
      </c>
      <c r="F334" s="241" t="s">
        <v>1206</v>
      </c>
      <c r="G334" s="239"/>
      <c r="H334" s="242">
        <v>272.608</v>
      </c>
      <c r="I334" s="243"/>
      <c r="J334" s="239"/>
      <c r="K334" s="239"/>
      <c r="L334" s="244"/>
      <c r="M334" s="245"/>
      <c r="N334" s="246"/>
      <c r="O334" s="246"/>
      <c r="P334" s="246"/>
      <c r="Q334" s="246"/>
      <c r="R334" s="246"/>
      <c r="S334" s="246"/>
      <c r="T334" s="247"/>
      <c r="AT334" s="248" t="s">
        <v>173</v>
      </c>
      <c r="AU334" s="248" t="s">
        <v>90</v>
      </c>
      <c r="AV334" s="11" t="s">
        <v>90</v>
      </c>
      <c r="AW334" s="11" t="s">
        <v>43</v>
      </c>
      <c r="AX334" s="11" t="s">
        <v>88</v>
      </c>
      <c r="AY334" s="248" t="s">
        <v>162</v>
      </c>
    </row>
    <row r="335" s="1" customFormat="1" ht="25.5" customHeight="1">
      <c r="B335" s="47"/>
      <c r="C335" s="223" t="s">
        <v>411</v>
      </c>
      <c r="D335" s="223" t="s">
        <v>164</v>
      </c>
      <c r="E335" s="224" t="s">
        <v>598</v>
      </c>
      <c r="F335" s="225" t="s">
        <v>599</v>
      </c>
      <c r="G335" s="226" t="s">
        <v>337</v>
      </c>
      <c r="H335" s="227">
        <v>228.36600000000001</v>
      </c>
      <c r="I335" s="228"/>
      <c r="J335" s="229">
        <f>ROUND(I335*H335,2)</f>
        <v>0</v>
      </c>
      <c r="K335" s="225" t="s">
        <v>168</v>
      </c>
      <c r="L335" s="73"/>
      <c r="M335" s="230" t="s">
        <v>37</v>
      </c>
      <c r="N335" s="231" t="s">
        <v>51</v>
      </c>
      <c r="O335" s="48"/>
      <c r="P335" s="232">
        <f>O335*H335</f>
        <v>0</v>
      </c>
      <c r="Q335" s="232">
        <v>0</v>
      </c>
      <c r="R335" s="232">
        <f>Q335*H335</f>
        <v>0</v>
      </c>
      <c r="S335" s="232">
        <v>0</v>
      </c>
      <c r="T335" s="233">
        <f>S335*H335</f>
        <v>0</v>
      </c>
      <c r="AR335" s="24" t="s">
        <v>169</v>
      </c>
      <c r="AT335" s="24" t="s">
        <v>164</v>
      </c>
      <c r="AU335" s="24" t="s">
        <v>90</v>
      </c>
      <c r="AY335" s="24" t="s">
        <v>162</v>
      </c>
      <c r="BE335" s="234">
        <f>IF(N335="základní",J335,0)</f>
        <v>0</v>
      </c>
      <c r="BF335" s="234">
        <f>IF(N335="snížená",J335,0)</f>
        <v>0</v>
      </c>
      <c r="BG335" s="234">
        <f>IF(N335="zákl. přenesená",J335,0)</f>
        <v>0</v>
      </c>
      <c r="BH335" s="234">
        <f>IF(N335="sníž. přenesená",J335,0)</f>
        <v>0</v>
      </c>
      <c r="BI335" s="234">
        <f>IF(N335="nulová",J335,0)</f>
        <v>0</v>
      </c>
      <c r="BJ335" s="24" t="s">
        <v>88</v>
      </c>
      <c r="BK335" s="234">
        <f>ROUND(I335*H335,2)</f>
        <v>0</v>
      </c>
      <c r="BL335" s="24" t="s">
        <v>169</v>
      </c>
      <c r="BM335" s="24" t="s">
        <v>1207</v>
      </c>
    </row>
    <row r="336" s="1" customFormat="1">
      <c r="B336" s="47"/>
      <c r="C336" s="75"/>
      <c r="D336" s="235" t="s">
        <v>171</v>
      </c>
      <c r="E336" s="75"/>
      <c r="F336" s="236" t="s">
        <v>590</v>
      </c>
      <c r="G336" s="75"/>
      <c r="H336" s="75"/>
      <c r="I336" s="193"/>
      <c r="J336" s="75"/>
      <c r="K336" s="75"/>
      <c r="L336" s="73"/>
      <c r="M336" s="237"/>
      <c r="N336" s="48"/>
      <c r="O336" s="48"/>
      <c r="P336" s="48"/>
      <c r="Q336" s="48"/>
      <c r="R336" s="48"/>
      <c r="S336" s="48"/>
      <c r="T336" s="96"/>
      <c r="AT336" s="24" t="s">
        <v>171</v>
      </c>
      <c r="AU336" s="24" t="s">
        <v>90</v>
      </c>
    </row>
    <row r="337" s="11" customFormat="1">
      <c r="B337" s="238"/>
      <c r="C337" s="239"/>
      <c r="D337" s="235" t="s">
        <v>173</v>
      </c>
      <c r="E337" s="240" t="s">
        <v>37</v>
      </c>
      <c r="F337" s="241" t="s">
        <v>1208</v>
      </c>
      <c r="G337" s="239"/>
      <c r="H337" s="242">
        <v>228.36600000000001</v>
      </c>
      <c r="I337" s="243"/>
      <c r="J337" s="239"/>
      <c r="K337" s="239"/>
      <c r="L337" s="244"/>
      <c r="M337" s="245"/>
      <c r="N337" s="246"/>
      <c r="O337" s="246"/>
      <c r="P337" s="246"/>
      <c r="Q337" s="246"/>
      <c r="R337" s="246"/>
      <c r="S337" s="246"/>
      <c r="T337" s="247"/>
      <c r="AT337" s="248" t="s">
        <v>173</v>
      </c>
      <c r="AU337" s="248" t="s">
        <v>90</v>
      </c>
      <c r="AV337" s="11" t="s">
        <v>90</v>
      </c>
      <c r="AW337" s="11" t="s">
        <v>43</v>
      </c>
      <c r="AX337" s="11" t="s">
        <v>88</v>
      </c>
      <c r="AY337" s="248" t="s">
        <v>162</v>
      </c>
    </row>
    <row r="338" s="10" customFormat="1" ht="29.88" customHeight="1">
      <c r="B338" s="207"/>
      <c r="C338" s="208"/>
      <c r="D338" s="209" t="s">
        <v>79</v>
      </c>
      <c r="E338" s="221" t="s">
        <v>602</v>
      </c>
      <c r="F338" s="221" t="s">
        <v>603</v>
      </c>
      <c r="G338" s="208"/>
      <c r="H338" s="208"/>
      <c r="I338" s="211"/>
      <c r="J338" s="222">
        <f>BK338</f>
        <v>0</v>
      </c>
      <c r="K338" s="208"/>
      <c r="L338" s="213"/>
      <c r="M338" s="214"/>
      <c r="N338" s="215"/>
      <c r="O338" s="215"/>
      <c r="P338" s="216">
        <f>SUM(P339:P342)</f>
        <v>0</v>
      </c>
      <c r="Q338" s="215"/>
      <c r="R338" s="216">
        <f>SUM(R339:R342)</f>
        <v>0</v>
      </c>
      <c r="S338" s="215"/>
      <c r="T338" s="217">
        <f>SUM(T339:T342)</f>
        <v>0</v>
      </c>
      <c r="AR338" s="218" t="s">
        <v>88</v>
      </c>
      <c r="AT338" s="219" t="s">
        <v>79</v>
      </c>
      <c r="AU338" s="219" t="s">
        <v>88</v>
      </c>
      <c r="AY338" s="218" t="s">
        <v>162</v>
      </c>
      <c r="BK338" s="220">
        <f>SUM(BK339:BK342)</f>
        <v>0</v>
      </c>
    </row>
    <row r="339" s="1" customFormat="1" ht="25.5" customHeight="1">
      <c r="B339" s="47"/>
      <c r="C339" s="223" t="s">
        <v>416</v>
      </c>
      <c r="D339" s="223" t="s">
        <v>164</v>
      </c>
      <c r="E339" s="224" t="s">
        <v>1209</v>
      </c>
      <c r="F339" s="225" t="s">
        <v>1210</v>
      </c>
      <c r="G339" s="226" t="s">
        <v>337</v>
      </c>
      <c r="H339" s="227">
        <v>392.03500000000002</v>
      </c>
      <c r="I339" s="228"/>
      <c r="J339" s="229">
        <f>ROUND(I339*H339,2)</f>
        <v>0</v>
      </c>
      <c r="K339" s="225" t="s">
        <v>168</v>
      </c>
      <c r="L339" s="73"/>
      <c r="M339" s="230" t="s">
        <v>37</v>
      </c>
      <c r="N339" s="231" t="s">
        <v>51</v>
      </c>
      <c r="O339" s="48"/>
      <c r="P339" s="232">
        <f>O339*H339</f>
        <v>0</v>
      </c>
      <c r="Q339" s="232">
        <v>0</v>
      </c>
      <c r="R339" s="232">
        <f>Q339*H339</f>
        <v>0</v>
      </c>
      <c r="S339" s="232">
        <v>0</v>
      </c>
      <c r="T339" s="233">
        <f>S339*H339</f>
        <v>0</v>
      </c>
      <c r="AR339" s="24" t="s">
        <v>169</v>
      </c>
      <c r="AT339" s="24" t="s">
        <v>164</v>
      </c>
      <c r="AU339" s="24" t="s">
        <v>90</v>
      </c>
      <c r="AY339" s="24" t="s">
        <v>162</v>
      </c>
      <c r="BE339" s="234">
        <f>IF(N339="základní",J339,0)</f>
        <v>0</v>
      </c>
      <c r="BF339" s="234">
        <f>IF(N339="snížená",J339,0)</f>
        <v>0</v>
      </c>
      <c r="BG339" s="234">
        <f>IF(N339="zákl. přenesená",J339,0)</f>
        <v>0</v>
      </c>
      <c r="BH339" s="234">
        <f>IF(N339="sníž. přenesená",J339,0)</f>
        <v>0</v>
      </c>
      <c r="BI339" s="234">
        <f>IF(N339="nulová",J339,0)</f>
        <v>0</v>
      </c>
      <c r="BJ339" s="24" t="s">
        <v>88</v>
      </c>
      <c r="BK339" s="234">
        <f>ROUND(I339*H339,2)</f>
        <v>0</v>
      </c>
      <c r="BL339" s="24" t="s">
        <v>169</v>
      </c>
      <c r="BM339" s="24" t="s">
        <v>1211</v>
      </c>
    </row>
    <row r="340" s="1" customFormat="1">
      <c r="B340" s="47"/>
      <c r="C340" s="75"/>
      <c r="D340" s="235" t="s">
        <v>171</v>
      </c>
      <c r="E340" s="75"/>
      <c r="F340" s="236" t="s">
        <v>1212</v>
      </c>
      <c r="G340" s="75"/>
      <c r="H340" s="75"/>
      <c r="I340" s="193"/>
      <c r="J340" s="75"/>
      <c r="K340" s="75"/>
      <c r="L340" s="73"/>
      <c r="M340" s="237"/>
      <c r="N340" s="48"/>
      <c r="O340" s="48"/>
      <c r="P340" s="48"/>
      <c r="Q340" s="48"/>
      <c r="R340" s="48"/>
      <c r="S340" s="48"/>
      <c r="T340" s="96"/>
      <c r="AT340" s="24" t="s">
        <v>171</v>
      </c>
      <c r="AU340" s="24" t="s">
        <v>90</v>
      </c>
    </row>
    <row r="341" s="1" customFormat="1" ht="38.25" customHeight="1">
      <c r="B341" s="47"/>
      <c r="C341" s="223" t="s">
        <v>422</v>
      </c>
      <c r="D341" s="223" t="s">
        <v>164</v>
      </c>
      <c r="E341" s="224" t="s">
        <v>1213</v>
      </c>
      <c r="F341" s="225" t="s">
        <v>1214</v>
      </c>
      <c r="G341" s="226" t="s">
        <v>337</v>
      </c>
      <c r="H341" s="227">
        <v>392.03500000000002</v>
      </c>
      <c r="I341" s="228"/>
      <c r="J341" s="229">
        <f>ROUND(I341*H341,2)</f>
        <v>0</v>
      </c>
      <c r="K341" s="225" t="s">
        <v>168</v>
      </c>
      <c r="L341" s="73"/>
      <c r="M341" s="230" t="s">
        <v>37</v>
      </c>
      <c r="N341" s="231" t="s">
        <v>51</v>
      </c>
      <c r="O341" s="48"/>
      <c r="P341" s="232">
        <f>O341*H341</f>
        <v>0</v>
      </c>
      <c r="Q341" s="232">
        <v>0</v>
      </c>
      <c r="R341" s="232">
        <f>Q341*H341</f>
        <v>0</v>
      </c>
      <c r="S341" s="232">
        <v>0</v>
      </c>
      <c r="T341" s="233">
        <f>S341*H341</f>
        <v>0</v>
      </c>
      <c r="AR341" s="24" t="s">
        <v>169</v>
      </c>
      <c r="AT341" s="24" t="s">
        <v>164</v>
      </c>
      <c r="AU341" s="24" t="s">
        <v>90</v>
      </c>
      <c r="AY341" s="24" t="s">
        <v>162</v>
      </c>
      <c r="BE341" s="234">
        <f>IF(N341="základní",J341,0)</f>
        <v>0</v>
      </c>
      <c r="BF341" s="234">
        <f>IF(N341="snížená",J341,0)</f>
        <v>0</v>
      </c>
      <c r="BG341" s="234">
        <f>IF(N341="zákl. přenesená",J341,0)</f>
        <v>0</v>
      </c>
      <c r="BH341" s="234">
        <f>IF(N341="sníž. přenesená",J341,0)</f>
        <v>0</v>
      </c>
      <c r="BI341" s="234">
        <f>IF(N341="nulová",J341,0)</f>
        <v>0</v>
      </c>
      <c r="BJ341" s="24" t="s">
        <v>88</v>
      </c>
      <c r="BK341" s="234">
        <f>ROUND(I341*H341,2)</f>
        <v>0</v>
      </c>
      <c r="BL341" s="24" t="s">
        <v>169</v>
      </c>
      <c r="BM341" s="24" t="s">
        <v>1215</v>
      </c>
    </row>
    <row r="342" s="1" customFormat="1">
      <c r="B342" s="47"/>
      <c r="C342" s="75"/>
      <c r="D342" s="235" t="s">
        <v>171</v>
      </c>
      <c r="E342" s="75"/>
      <c r="F342" s="236" t="s">
        <v>1212</v>
      </c>
      <c r="G342" s="75"/>
      <c r="H342" s="75"/>
      <c r="I342" s="193"/>
      <c r="J342" s="75"/>
      <c r="K342" s="75"/>
      <c r="L342" s="73"/>
      <c r="M342" s="237"/>
      <c r="N342" s="48"/>
      <c r="O342" s="48"/>
      <c r="P342" s="48"/>
      <c r="Q342" s="48"/>
      <c r="R342" s="48"/>
      <c r="S342" s="48"/>
      <c r="T342" s="96"/>
      <c r="AT342" s="24" t="s">
        <v>171</v>
      </c>
      <c r="AU342" s="24" t="s">
        <v>90</v>
      </c>
    </row>
    <row r="343" s="10" customFormat="1" ht="37.44" customHeight="1">
      <c r="B343" s="207"/>
      <c r="C343" s="208"/>
      <c r="D343" s="209" t="s">
        <v>79</v>
      </c>
      <c r="E343" s="210" t="s">
        <v>913</v>
      </c>
      <c r="F343" s="210" t="s">
        <v>914</v>
      </c>
      <c r="G343" s="208"/>
      <c r="H343" s="208"/>
      <c r="I343" s="211"/>
      <c r="J343" s="212">
        <f>BK343</f>
        <v>0</v>
      </c>
      <c r="K343" s="208"/>
      <c r="L343" s="213"/>
      <c r="M343" s="214"/>
      <c r="N343" s="215"/>
      <c r="O343" s="215"/>
      <c r="P343" s="216">
        <f>P344</f>
        <v>0</v>
      </c>
      <c r="Q343" s="215"/>
      <c r="R343" s="216">
        <f>R344</f>
        <v>0.22126769999999998</v>
      </c>
      <c r="S343" s="215"/>
      <c r="T343" s="217">
        <f>T344</f>
        <v>0</v>
      </c>
      <c r="AR343" s="218" t="s">
        <v>90</v>
      </c>
      <c r="AT343" s="219" t="s">
        <v>79</v>
      </c>
      <c r="AU343" s="219" t="s">
        <v>80</v>
      </c>
      <c r="AY343" s="218" t="s">
        <v>162</v>
      </c>
      <c r="BK343" s="220">
        <f>BK344</f>
        <v>0</v>
      </c>
    </row>
    <row r="344" s="10" customFormat="1" ht="19.92" customHeight="1">
      <c r="B344" s="207"/>
      <c r="C344" s="208"/>
      <c r="D344" s="209" t="s">
        <v>79</v>
      </c>
      <c r="E344" s="221" t="s">
        <v>1216</v>
      </c>
      <c r="F344" s="221" t="s">
        <v>1217</v>
      </c>
      <c r="G344" s="208"/>
      <c r="H344" s="208"/>
      <c r="I344" s="211"/>
      <c r="J344" s="222">
        <f>BK344</f>
        <v>0</v>
      </c>
      <c r="K344" s="208"/>
      <c r="L344" s="213"/>
      <c r="M344" s="214"/>
      <c r="N344" s="215"/>
      <c r="O344" s="215"/>
      <c r="P344" s="216">
        <f>SUM(P345:P353)</f>
        <v>0</v>
      </c>
      <c r="Q344" s="215"/>
      <c r="R344" s="216">
        <f>SUM(R345:R353)</f>
        <v>0.22126769999999998</v>
      </c>
      <c r="S344" s="215"/>
      <c r="T344" s="217">
        <f>SUM(T345:T353)</f>
        <v>0</v>
      </c>
      <c r="AR344" s="218" t="s">
        <v>90</v>
      </c>
      <c r="AT344" s="219" t="s">
        <v>79</v>
      </c>
      <c r="AU344" s="219" t="s">
        <v>88</v>
      </c>
      <c r="AY344" s="218" t="s">
        <v>162</v>
      </c>
      <c r="BK344" s="220">
        <f>SUM(BK345:BK353)</f>
        <v>0</v>
      </c>
    </row>
    <row r="345" s="1" customFormat="1" ht="25.5" customHeight="1">
      <c r="B345" s="47"/>
      <c r="C345" s="223" t="s">
        <v>433</v>
      </c>
      <c r="D345" s="223" t="s">
        <v>164</v>
      </c>
      <c r="E345" s="224" t="s">
        <v>1218</v>
      </c>
      <c r="F345" s="225" t="s">
        <v>1219</v>
      </c>
      <c r="G345" s="226" t="s">
        <v>167</v>
      </c>
      <c r="H345" s="227">
        <v>163.90199999999999</v>
      </c>
      <c r="I345" s="228"/>
      <c r="J345" s="229">
        <f>ROUND(I345*H345,2)</f>
        <v>0</v>
      </c>
      <c r="K345" s="225" t="s">
        <v>168</v>
      </c>
      <c r="L345" s="73"/>
      <c r="M345" s="230" t="s">
        <v>37</v>
      </c>
      <c r="N345" s="231" t="s">
        <v>51</v>
      </c>
      <c r="O345" s="48"/>
      <c r="P345" s="232">
        <f>O345*H345</f>
        <v>0</v>
      </c>
      <c r="Q345" s="232">
        <v>0.00059999999999999995</v>
      </c>
      <c r="R345" s="232">
        <f>Q345*H345</f>
        <v>0.09834119999999999</v>
      </c>
      <c r="S345" s="232">
        <v>0</v>
      </c>
      <c r="T345" s="233">
        <f>S345*H345</f>
        <v>0</v>
      </c>
      <c r="AR345" s="24" t="s">
        <v>281</v>
      </c>
      <c r="AT345" s="24" t="s">
        <v>164</v>
      </c>
      <c r="AU345" s="24" t="s">
        <v>90</v>
      </c>
      <c r="AY345" s="24" t="s">
        <v>162</v>
      </c>
      <c r="BE345" s="234">
        <f>IF(N345="základní",J345,0)</f>
        <v>0</v>
      </c>
      <c r="BF345" s="234">
        <f>IF(N345="snížená",J345,0)</f>
        <v>0</v>
      </c>
      <c r="BG345" s="234">
        <f>IF(N345="zákl. přenesená",J345,0)</f>
        <v>0</v>
      </c>
      <c r="BH345" s="234">
        <f>IF(N345="sníž. přenesená",J345,0)</f>
        <v>0</v>
      </c>
      <c r="BI345" s="234">
        <f>IF(N345="nulová",J345,0)</f>
        <v>0</v>
      </c>
      <c r="BJ345" s="24" t="s">
        <v>88</v>
      </c>
      <c r="BK345" s="234">
        <f>ROUND(I345*H345,2)</f>
        <v>0</v>
      </c>
      <c r="BL345" s="24" t="s">
        <v>281</v>
      </c>
      <c r="BM345" s="24" t="s">
        <v>1220</v>
      </c>
    </row>
    <row r="346" s="1" customFormat="1">
      <c r="B346" s="47"/>
      <c r="C346" s="75"/>
      <c r="D346" s="235" t="s">
        <v>171</v>
      </c>
      <c r="E346" s="75"/>
      <c r="F346" s="236" t="s">
        <v>1221</v>
      </c>
      <c r="G346" s="75"/>
      <c r="H346" s="75"/>
      <c r="I346" s="193"/>
      <c r="J346" s="75"/>
      <c r="K346" s="75"/>
      <c r="L346" s="73"/>
      <c r="M346" s="237"/>
      <c r="N346" s="48"/>
      <c r="O346" s="48"/>
      <c r="P346" s="48"/>
      <c r="Q346" s="48"/>
      <c r="R346" s="48"/>
      <c r="S346" s="48"/>
      <c r="T346" s="96"/>
      <c r="AT346" s="24" t="s">
        <v>171</v>
      </c>
      <c r="AU346" s="24" t="s">
        <v>90</v>
      </c>
    </row>
    <row r="347" s="13" customFormat="1">
      <c r="B347" s="260"/>
      <c r="C347" s="261"/>
      <c r="D347" s="235" t="s">
        <v>173</v>
      </c>
      <c r="E347" s="262" t="s">
        <v>37</v>
      </c>
      <c r="F347" s="263" t="s">
        <v>1080</v>
      </c>
      <c r="G347" s="261"/>
      <c r="H347" s="262" t="s">
        <v>37</v>
      </c>
      <c r="I347" s="264"/>
      <c r="J347" s="261"/>
      <c r="K347" s="261"/>
      <c r="L347" s="265"/>
      <c r="M347" s="266"/>
      <c r="N347" s="267"/>
      <c r="O347" s="267"/>
      <c r="P347" s="267"/>
      <c r="Q347" s="267"/>
      <c r="R347" s="267"/>
      <c r="S347" s="267"/>
      <c r="T347" s="268"/>
      <c r="AT347" s="269" t="s">
        <v>173</v>
      </c>
      <c r="AU347" s="269" t="s">
        <v>90</v>
      </c>
      <c r="AV347" s="13" t="s">
        <v>88</v>
      </c>
      <c r="AW347" s="13" t="s">
        <v>43</v>
      </c>
      <c r="AX347" s="13" t="s">
        <v>80</v>
      </c>
      <c r="AY347" s="269" t="s">
        <v>162</v>
      </c>
    </row>
    <row r="348" s="11" customFormat="1">
      <c r="B348" s="238"/>
      <c r="C348" s="239"/>
      <c r="D348" s="235" t="s">
        <v>173</v>
      </c>
      <c r="E348" s="240" t="s">
        <v>37</v>
      </c>
      <c r="F348" s="241" t="s">
        <v>1222</v>
      </c>
      <c r="G348" s="239"/>
      <c r="H348" s="242">
        <v>163.90199999999999</v>
      </c>
      <c r="I348" s="243"/>
      <c r="J348" s="239"/>
      <c r="K348" s="239"/>
      <c r="L348" s="244"/>
      <c r="M348" s="245"/>
      <c r="N348" s="246"/>
      <c r="O348" s="246"/>
      <c r="P348" s="246"/>
      <c r="Q348" s="246"/>
      <c r="R348" s="246"/>
      <c r="S348" s="246"/>
      <c r="T348" s="247"/>
      <c r="AT348" s="248" t="s">
        <v>173</v>
      </c>
      <c r="AU348" s="248" t="s">
        <v>90</v>
      </c>
      <c r="AV348" s="11" t="s">
        <v>90</v>
      </c>
      <c r="AW348" s="11" t="s">
        <v>43</v>
      </c>
      <c r="AX348" s="11" t="s">
        <v>80</v>
      </c>
      <c r="AY348" s="248" t="s">
        <v>162</v>
      </c>
    </row>
    <row r="349" s="12" customFormat="1">
      <c r="B349" s="249"/>
      <c r="C349" s="250"/>
      <c r="D349" s="235" t="s">
        <v>173</v>
      </c>
      <c r="E349" s="251" t="s">
        <v>37</v>
      </c>
      <c r="F349" s="252" t="s">
        <v>180</v>
      </c>
      <c r="G349" s="250"/>
      <c r="H349" s="253">
        <v>163.90199999999999</v>
      </c>
      <c r="I349" s="254"/>
      <c r="J349" s="250"/>
      <c r="K349" s="250"/>
      <c r="L349" s="255"/>
      <c r="M349" s="256"/>
      <c r="N349" s="257"/>
      <c r="O349" s="257"/>
      <c r="P349" s="257"/>
      <c r="Q349" s="257"/>
      <c r="R349" s="257"/>
      <c r="S349" s="257"/>
      <c r="T349" s="258"/>
      <c r="AT349" s="259" t="s">
        <v>173</v>
      </c>
      <c r="AU349" s="259" t="s">
        <v>90</v>
      </c>
      <c r="AV349" s="12" t="s">
        <v>169</v>
      </c>
      <c r="AW349" s="12" t="s">
        <v>43</v>
      </c>
      <c r="AX349" s="12" t="s">
        <v>88</v>
      </c>
      <c r="AY349" s="259" t="s">
        <v>162</v>
      </c>
    </row>
    <row r="350" s="1" customFormat="1" ht="25.5" customHeight="1">
      <c r="B350" s="47"/>
      <c r="C350" s="223" t="s">
        <v>439</v>
      </c>
      <c r="D350" s="223" t="s">
        <v>164</v>
      </c>
      <c r="E350" s="224" t="s">
        <v>1223</v>
      </c>
      <c r="F350" s="225" t="s">
        <v>1224</v>
      </c>
      <c r="G350" s="226" t="s">
        <v>201</v>
      </c>
      <c r="H350" s="227">
        <v>409.755</v>
      </c>
      <c r="I350" s="228"/>
      <c r="J350" s="229">
        <f>ROUND(I350*H350,2)</f>
        <v>0</v>
      </c>
      <c r="K350" s="225" t="s">
        <v>168</v>
      </c>
      <c r="L350" s="73"/>
      <c r="M350" s="230" t="s">
        <v>37</v>
      </c>
      <c r="N350" s="231" t="s">
        <v>51</v>
      </c>
      <c r="O350" s="48"/>
      <c r="P350" s="232">
        <f>O350*H350</f>
        <v>0</v>
      </c>
      <c r="Q350" s="232">
        <v>0.00029999999999999997</v>
      </c>
      <c r="R350" s="232">
        <f>Q350*H350</f>
        <v>0.12292649999999999</v>
      </c>
      <c r="S350" s="232">
        <v>0</v>
      </c>
      <c r="T350" s="233">
        <f>S350*H350</f>
        <v>0</v>
      </c>
      <c r="AR350" s="24" t="s">
        <v>281</v>
      </c>
      <c r="AT350" s="24" t="s">
        <v>164</v>
      </c>
      <c r="AU350" s="24" t="s">
        <v>90</v>
      </c>
      <c r="AY350" s="24" t="s">
        <v>162</v>
      </c>
      <c r="BE350" s="234">
        <f>IF(N350="základní",J350,0)</f>
        <v>0</v>
      </c>
      <c r="BF350" s="234">
        <f>IF(N350="snížená",J350,0)</f>
        <v>0</v>
      </c>
      <c r="BG350" s="234">
        <f>IF(N350="zákl. přenesená",J350,0)</f>
        <v>0</v>
      </c>
      <c r="BH350" s="234">
        <f>IF(N350="sníž. přenesená",J350,0)</f>
        <v>0</v>
      </c>
      <c r="BI350" s="234">
        <f>IF(N350="nulová",J350,0)</f>
        <v>0</v>
      </c>
      <c r="BJ350" s="24" t="s">
        <v>88</v>
      </c>
      <c r="BK350" s="234">
        <f>ROUND(I350*H350,2)</f>
        <v>0</v>
      </c>
      <c r="BL350" s="24" t="s">
        <v>281</v>
      </c>
      <c r="BM350" s="24" t="s">
        <v>1225</v>
      </c>
    </row>
    <row r="351" s="1" customFormat="1">
      <c r="B351" s="47"/>
      <c r="C351" s="75"/>
      <c r="D351" s="235" t="s">
        <v>171</v>
      </c>
      <c r="E351" s="75"/>
      <c r="F351" s="236" t="s">
        <v>1221</v>
      </c>
      <c r="G351" s="75"/>
      <c r="H351" s="75"/>
      <c r="I351" s="193"/>
      <c r="J351" s="75"/>
      <c r="K351" s="75"/>
      <c r="L351" s="73"/>
      <c r="M351" s="237"/>
      <c r="N351" s="48"/>
      <c r="O351" s="48"/>
      <c r="P351" s="48"/>
      <c r="Q351" s="48"/>
      <c r="R351" s="48"/>
      <c r="S351" s="48"/>
      <c r="T351" s="96"/>
      <c r="AT351" s="24" t="s">
        <v>171</v>
      </c>
      <c r="AU351" s="24" t="s">
        <v>90</v>
      </c>
    </row>
    <row r="352" s="13" customFormat="1">
      <c r="B352" s="260"/>
      <c r="C352" s="261"/>
      <c r="D352" s="235" t="s">
        <v>173</v>
      </c>
      <c r="E352" s="262" t="s">
        <v>37</v>
      </c>
      <c r="F352" s="263" t="s">
        <v>1080</v>
      </c>
      <c r="G352" s="261"/>
      <c r="H352" s="262" t="s">
        <v>37</v>
      </c>
      <c r="I352" s="264"/>
      <c r="J352" s="261"/>
      <c r="K352" s="261"/>
      <c r="L352" s="265"/>
      <c r="M352" s="266"/>
      <c r="N352" s="267"/>
      <c r="O352" s="267"/>
      <c r="P352" s="267"/>
      <c r="Q352" s="267"/>
      <c r="R352" s="267"/>
      <c r="S352" s="267"/>
      <c r="T352" s="268"/>
      <c r="AT352" s="269" t="s">
        <v>173</v>
      </c>
      <c r="AU352" s="269" t="s">
        <v>90</v>
      </c>
      <c r="AV352" s="13" t="s">
        <v>88</v>
      </c>
      <c r="AW352" s="13" t="s">
        <v>43</v>
      </c>
      <c r="AX352" s="13" t="s">
        <v>80</v>
      </c>
      <c r="AY352" s="269" t="s">
        <v>162</v>
      </c>
    </row>
    <row r="353" s="11" customFormat="1">
      <c r="B353" s="238"/>
      <c r="C353" s="239"/>
      <c r="D353" s="235" t="s">
        <v>173</v>
      </c>
      <c r="E353" s="240" t="s">
        <v>37</v>
      </c>
      <c r="F353" s="241" t="s">
        <v>1226</v>
      </c>
      <c r="G353" s="239"/>
      <c r="H353" s="242">
        <v>409.755</v>
      </c>
      <c r="I353" s="243"/>
      <c r="J353" s="239"/>
      <c r="K353" s="239"/>
      <c r="L353" s="244"/>
      <c r="M353" s="294"/>
      <c r="N353" s="295"/>
      <c r="O353" s="295"/>
      <c r="P353" s="295"/>
      <c r="Q353" s="295"/>
      <c r="R353" s="295"/>
      <c r="S353" s="295"/>
      <c r="T353" s="296"/>
      <c r="AT353" s="248" t="s">
        <v>173</v>
      </c>
      <c r="AU353" s="248" t="s">
        <v>90</v>
      </c>
      <c r="AV353" s="11" t="s">
        <v>90</v>
      </c>
      <c r="AW353" s="11" t="s">
        <v>43</v>
      </c>
      <c r="AX353" s="11" t="s">
        <v>88</v>
      </c>
      <c r="AY353" s="248" t="s">
        <v>162</v>
      </c>
    </row>
    <row r="354" s="1" customFormat="1" ht="6.96" customHeight="1">
      <c r="B354" s="68"/>
      <c r="C354" s="69"/>
      <c r="D354" s="69"/>
      <c r="E354" s="69"/>
      <c r="F354" s="69"/>
      <c r="G354" s="69"/>
      <c r="H354" s="69"/>
      <c r="I354" s="168"/>
      <c r="J354" s="69"/>
      <c r="K354" s="69"/>
      <c r="L354" s="73"/>
    </row>
  </sheetData>
  <sheetProtection sheet="1" autoFilter="0" formatColumns="0" formatRows="0" objects="1" scenarios="1" spinCount="100000" saltValue="iNVc4Xsw5N/+Kgs5nRKt79e1wCLqEOpyHhXsbTGpuvj6NDyBG7UV/cDwOXtVfX3ZMKVB49OjxjSXcvTEzRLJvA==" hashValue="IwAMuuMDhMz9aW/XPztUaIHmOSkEhVDxiy4HmeU4Marh90ptAryoDtb9n3aYSzjpo20ASOoIEBfjCcs1JVxmOQ==" algorithmName="SHA-512" password="CC35"/>
  <autoFilter ref="C83:K353"/>
  <mergeCells count="10">
    <mergeCell ref="E7:H7"/>
    <mergeCell ref="E9:H9"/>
    <mergeCell ref="E24:H24"/>
    <mergeCell ref="E45:H45"/>
    <mergeCell ref="E47:H47"/>
    <mergeCell ref="J51:J52"/>
    <mergeCell ref="E74:H74"/>
    <mergeCell ref="E76:H76"/>
    <mergeCell ref="G1:H1"/>
    <mergeCell ref="L2:V2"/>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7"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8"/>
      <c r="C1" s="138"/>
      <c r="D1" s="139" t="s">
        <v>1</v>
      </c>
      <c r="E1" s="138"/>
      <c r="F1" s="140" t="s">
        <v>106</v>
      </c>
      <c r="G1" s="140" t="s">
        <v>107</v>
      </c>
      <c r="H1" s="140"/>
      <c r="I1" s="141"/>
      <c r="J1" s="140" t="s">
        <v>108</v>
      </c>
      <c r="K1" s="139" t="s">
        <v>109</v>
      </c>
      <c r="L1" s="140" t="s">
        <v>110</v>
      </c>
      <c r="M1" s="140"/>
      <c r="N1" s="140"/>
      <c r="O1" s="140"/>
      <c r="P1" s="140"/>
      <c r="Q1" s="140"/>
      <c r="R1" s="140"/>
      <c r="S1" s="140"/>
      <c r="T1" s="140"/>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105</v>
      </c>
    </row>
    <row r="3" ht="6.96" customHeight="1">
      <c r="B3" s="25"/>
      <c r="C3" s="26"/>
      <c r="D3" s="26"/>
      <c r="E3" s="26"/>
      <c r="F3" s="26"/>
      <c r="G3" s="26"/>
      <c r="H3" s="26"/>
      <c r="I3" s="143"/>
      <c r="J3" s="26"/>
      <c r="K3" s="27"/>
      <c r="AT3" s="24" t="s">
        <v>90</v>
      </c>
    </row>
    <row r="4" ht="36.96" customHeight="1">
      <c r="B4" s="28"/>
      <c r="C4" s="29"/>
      <c r="D4" s="30" t="s">
        <v>116</v>
      </c>
      <c r="E4" s="29"/>
      <c r="F4" s="29"/>
      <c r="G4" s="29"/>
      <c r="H4" s="29"/>
      <c r="I4" s="144"/>
      <c r="J4" s="29"/>
      <c r="K4" s="31"/>
      <c r="M4" s="32" t="s">
        <v>12</v>
      </c>
      <c r="AT4" s="24" t="s">
        <v>6</v>
      </c>
    </row>
    <row r="5" ht="6.96" customHeight="1">
      <c r="B5" s="28"/>
      <c r="C5" s="29"/>
      <c r="D5" s="29"/>
      <c r="E5" s="29"/>
      <c r="F5" s="29"/>
      <c r="G5" s="29"/>
      <c r="H5" s="29"/>
      <c r="I5" s="144"/>
      <c r="J5" s="29"/>
      <c r="K5" s="31"/>
    </row>
    <row r="6">
      <c r="B6" s="28"/>
      <c r="C6" s="29"/>
      <c r="D6" s="40" t="s">
        <v>18</v>
      </c>
      <c r="E6" s="29"/>
      <c r="F6" s="29"/>
      <c r="G6" s="29"/>
      <c r="H6" s="29"/>
      <c r="I6" s="144"/>
      <c r="J6" s="29"/>
      <c r="K6" s="31"/>
    </row>
    <row r="7" ht="16.5" customHeight="1">
      <c r="B7" s="28"/>
      <c r="C7" s="29"/>
      <c r="D7" s="29"/>
      <c r="E7" s="145" t="str">
        <f>'Rekapitulace stavby'!K6</f>
        <v>Rekonstrukce kanalizační stoky AIa v ul. Písečná, Kolín</v>
      </c>
      <c r="F7" s="40"/>
      <c r="G7" s="40"/>
      <c r="H7" s="40"/>
      <c r="I7" s="144"/>
      <c r="J7" s="29"/>
      <c r="K7" s="31"/>
    </row>
    <row r="8" s="1" customFormat="1">
      <c r="B8" s="47"/>
      <c r="C8" s="48"/>
      <c r="D8" s="40" t="s">
        <v>129</v>
      </c>
      <c r="E8" s="48"/>
      <c r="F8" s="48"/>
      <c r="G8" s="48"/>
      <c r="H8" s="48"/>
      <c r="I8" s="146"/>
      <c r="J8" s="48"/>
      <c r="K8" s="52"/>
    </row>
    <row r="9" s="1" customFormat="1" ht="36.96" customHeight="1">
      <c r="B9" s="47"/>
      <c r="C9" s="48"/>
      <c r="D9" s="48"/>
      <c r="E9" s="147" t="s">
        <v>1227</v>
      </c>
      <c r="F9" s="48"/>
      <c r="G9" s="48"/>
      <c r="H9" s="48"/>
      <c r="I9" s="146"/>
      <c r="J9" s="48"/>
      <c r="K9" s="52"/>
    </row>
    <row r="10" s="1" customFormat="1">
      <c r="B10" s="47"/>
      <c r="C10" s="48"/>
      <c r="D10" s="48"/>
      <c r="E10" s="48"/>
      <c r="F10" s="48"/>
      <c r="G10" s="48"/>
      <c r="H10" s="48"/>
      <c r="I10" s="146"/>
      <c r="J10" s="48"/>
      <c r="K10" s="52"/>
    </row>
    <row r="11" s="1" customFormat="1" ht="14.4" customHeight="1">
      <c r="B11" s="47"/>
      <c r="C11" s="48"/>
      <c r="D11" s="40" t="s">
        <v>20</v>
      </c>
      <c r="E11" s="48"/>
      <c r="F11" s="35" t="s">
        <v>21</v>
      </c>
      <c r="G11" s="48"/>
      <c r="H11" s="48"/>
      <c r="I11" s="148" t="s">
        <v>22</v>
      </c>
      <c r="J11" s="35" t="s">
        <v>37</v>
      </c>
      <c r="K11" s="52"/>
    </row>
    <row r="12" s="1" customFormat="1" ht="14.4" customHeight="1">
      <c r="B12" s="47"/>
      <c r="C12" s="48"/>
      <c r="D12" s="40" t="s">
        <v>24</v>
      </c>
      <c r="E12" s="48"/>
      <c r="F12" s="35" t="s">
        <v>25</v>
      </c>
      <c r="G12" s="48"/>
      <c r="H12" s="48"/>
      <c r="I12" s="148" t="s">
        <v>26</v>
      </c>
      <c r="J12" s="149" t="str">
        <f>'Rekapitulace stavby'!AN8</f>
        <v>3. 1. 2018</v>
      </c>
      <c r="K12" s="52"/>
    </row>
    <row r="13" s="1" customFormat="1" ht="10.8" customHeight="1">
      <c r="B13" s="47"/>
      <c r="C13" s="48"/>
      <c r="D13" s="48"/>
      <c r="E13" s="48"/>
      <c r="F13" s="48"/>
      <c r="G13" s="48"/>
      <c r="H13" s="48"/>
      <c r="I13" s="146"/>
      <c r="J13" s="48"/>
      <c r="K13" s="52"/>
    </row>
    <row r="14" s="1" customFormat="1" ht="14.4" customHeight="1">
      <c r="B14" s="47"/>
      <c r="C14" s="48"/>
      <c r="D14" s="40" t="s">
        <v>32</v>
      </c>
      <c r="E14" s="48"/>
      <c r="F14" s="48"/>
      <c r="G14" s="48"/>
      <c r="H14" s="48"/>
      <c r="I14" s="148" t="s">
        <v>33</v>
      </c>
      <c r="J14" s="35" t="s">
        <v>34</v>
      </c>
      <c r="K14" s="52"/>
    </row>
    <row r="15" s="1" customFormat="1" ht="18" customHeight="1">
      <c r="B15" s="47"/>
      <c r="C15" s="48"/>
      <c r="D15" s="48"/>
      <c r="E15" s="35" t="s">
        <v>35</v>
      </c>
      <c r="F15" s="48"/>
      <c r="G15" s="48"/>
      <c r="H15" s="48"/>
      <c r="I15" s="148" t="s">
        <v>36</v>
      </c>
      <c r="J15" s="35" t="s">
        <v>37</v>
      </c>
      <c r="K15" s="52"/>
    </row>
    <row r="16" s="1" customFormat="1" ht="6.96" customHeight="1">
      <c r="B16" s="47"/>
      <c r="C16" s="48"/>
      <c r="D16" s="48"/>
      <c r="E16" s="48"/>
      <c r="F16" s="48"/>
      <c r="G16" s="48"/>
      <c r="H16" s="48"/>
      <c r="I16" s="146"/>
      <c r="J16" s="48"/>
      <c r="K16" s="52"/>
    </row>
    <row r="17" s="1" customFormat="1" ht="14.4" customHeight="1">
      <c r="B17" s="47"/>
      <c r="C17" s="48"/>
      <c r="D17" s="40" t="s">
        <v>38</v>
      </c>
      <c r="E17" s="48"/>
      <c r="F17" s="48"/>
      <c r="G17" s="48"/>
      <c r="H17" s="48"/>
      <c r="I17" s="148" t="s">
        <v>33</v>
      </c>
      <c r="J17" s="35" t="str">
        <f>IF('Rekapitulace stavby'!AN13="Vyplň údaj","",IF('Rekapitulace stavby'!AN13="","",'Rekapitulace stavby'!AN13))</f>
        <v/>
      </c>
      <c r="K17" s="52"/>
    </row>
    <row r="18" s="1" customFormat="1" ht="18" customHeight="1">
      <c r="B18" s="47"/>
      <c r="C18" s="48"/>
      <c r="D18" s="48"/>
      <c r="E18" s="35" t="str">
        <f>IF('Rekapitulace stavby'!E14="Vyplň údaj","",IF('Rekapitulace stavby'!E14="","",'Rekapitulace stavby'!E14))</f>
        <v/>
      </c>
      <c r="F18" s="48"/>
      <c r="G18" s="48"/>
      <c r="H18" s="48"/>
      <c r="I18" s="148" t="s">
        <v>36</v>
      </c>
      <c r="J18" s="35" t="str">
        <f>IF('Rekapitulace stavby'!AN14="Vyplň údaj","",IF('Rekapitulace stavby'!AN14="","",'Rekapitulace stavby'!AN14))</f>
        <v/>
      </c>
      <c r="K18" s="52"/>
    </row>
    <row r="19" s="1" customFormat="1" ht="6.96" customHeight="1">
      <c r="B19" s="47"/>
      <c r="C19" s="48"/>
      <c r="D19" s="48"/>
      <c r="E19" s="48"/>
      <c r="F19" s="48"/>
      <c r="G19" s="48"/>
      <c r="H19" s="48"/>
      <c r="I19" s="146"/>
      <c r="J19" s="48"/>
      <c r="K19" s="52"/>
    </row>
    <row r="20" s="1" customFormat="1" ht="14.4" customHeight="1">
      <c r="B20" s="47"/>
      <c r="C20" s="48"/>
      <c r="D20" s="40" t="s">
        <v>40</v>
      </c>
      <c r="E20" s="48"/>
      <c r="F20" s="48"/>
      <c r="G20" s="48"/>
      <c r="H20" s="48"/>
      <c r="I20" s="148" t="s">
        <v>33</v>
      </c>
      <c r="J20" s="35" t="s">
        <v>41</v>
      </c>
      <c r="K20" s="52"/>
    </row>
    <row r="21" s="1" customFormat="1" ht="18" customHeight="1">
      <c r="B21" s="47"/>
      <c r="C21" s="48"/>
      <c r="D21" s="48"/>
      <c r="E21" s="35" t="s">
        <v>42</v>
      </c>
      <c r="F21" s="48"/>
      <c r="G21" s="48"/>
      <c r="H21" s="48"/>
      <c r="I21" s="148" t="s">
        <v>36</v>
      </c>
      <c r="J21" s="35" t="s">
        <v>37</v>
      </c>
      <c r="K21" s="52"/>
    </row>
    <row r="22" s="1" customFormat="1" ht="6.96" customHeight="1">
      <c r="B22" s="47"/>
      <c r="C22" s="48"/>
      <c r="D22" s="48"/>
      <c r="E22" s="48"/>
      <c r="F22" s="48"/>
      <c r="G22" s="48"/>
      <c r="H22" s="48"/>
      <c r="I22" s="146"/>
      <c r="J22" s="48"/>
      <c r="K22" s="52"/>
    </row>
    <row r="23" s="1" customFormat="1" ht="14.4" customHeight="1">
      <c r="B23" s="47"/>
      <c r="C23" s="48"/>
      <c r="D23" s="40" t="s">
        <v>44</v>
      </c>
      <c r="E23" s="48"/>
      <c r="F23" s="48"/>
      <c r="G23" s="48"/>
      <c r="H23" s="48"/>
      <c r="I23" s="146"/>
      <c r="J23" s="48"/>
      <c r="K23" s="52"/>
    </row>
    <row r="24" s="6" customFormat="1" ht="16.5" customHeight="1">
      <c r="B24" s="150"/>
      <c r="C24" s="151"/>
      <c r="D24" s="151"/>
      <c r="E24" s="45" t="s">
        <v>37</v>
      </c>
      <c r="F24" s="45"/>
      <c r="G24" s="45"/>
      <c r="H24" s="45"/>
      <c r="I24" s="152"/>
      <c r="J24" s="151"/>
      <c r="K24" s="153"/>
    </row>
    <row r="25" s="1" customFormat="1" ht="6.96" customHeight="1">
      <c r="B25" s="47"/>
      <c r="C25" s="48"/>
      <c r="D25" s="48"/>
      <c r="E25" s="48"/>
      <c r="F25" s="48"/>
      <c r="G25" s="48"/>
      <c r="H25" s="48"/>
      <c r="I25" s="146"/>
      <c r="J25" s="48"/>
      <c r="K25" s="52"/>
    </row>
    <row r="26" s="1" customFormat="1" ht="6.96" customHeight="1">
      <c r="B26" s="47"/>
      <c r="C26" s="48"/>
      <c r="D26" s="107"/>
      <c r="E26" s="107"/>
      <c r="F26" s="107"/>
      <c r="G26" s="107"/>
      <c r="H26" s="107"/>
      <c r="I26" s="154"/>
      <c r="J26" s="107"/>
      <c r="K26" s="155"/>
    </row>
    <row r="27" s="1" customFormat="1" ht="25.44" customHeight="1">
      <c r="B27" s="47"/>
      <c r="C27" s="48"/>
      <c r="D27" s="156" t="s">
        <v>46</v>
      </c>
      <c r="E27" s="48"/>
      <c r="F27" s="48"/>
      <c r="G27" s="48"/>
      <c r="H27" s="48"/>
      <c r="I27" s="146"/>
      <c r="J27" s="157">
        <f>ROUND(J80,2)</f>
        <v>0</v>
      </c>
      <c r="K27" s="52"/>
    </row>
    <row r="28" s="1" customFormat="1" ht="6.96" customHeight="1">
      <c r="B28" s="47"/>
      <c r="C28" s="48"/>
      <c r="D28" s="107"/>
      <c r="E28" s="107"/>
      <c r="F28" s="107"/>
      <c r="G28" s="107"/>
      <c r="H28" s="107"/>
      <c r="I28" s="154"/>
      <c r="J28" s="107"/>
      <c r="K28" s="155"/>
    </row>
    <row r="29" s="1" customFormat="1" ht="14.4" customHeight="1">
      <c r="B29" s="47"/>
      <c r="C29" s="48"/>
      <c r="D29" s="48"/>
      <c r="E29" s="48"/>
      <c r="F29" s="53" t="s">
        <v>48</v>
      </c>
      <c r="G29" s="48"/>
      <c r="H29" s="48"/>
      <c r="I29" s="158" t="s">
        <v>47</v>
      </c>
      <c r="J29" s="53" t="s">
        <v>49</v>
      </c>
      <c r="K29" s="52"/>
    </row>
    <row r="30" s="1" customFormat="1" ht="14.4" customHeight="1">
      <c r="B30" s="47"/>
      <c r="C30" s="48"/>
      <c r="D30" s="56" t="s">
        <v>50</v>
      </c>
      <c r="E30" s="56" t="s">
        <v>51</v>
      </c>
      <c r="F30" s="159">
        <f>ROUND(SUM(BE80:BE108), 2)</f>
        <v>0</v>
      </c>
      <c r="G30" s="48"/>
      <c r="H30" s="48"/>
      <c r="I30" s="160">
        <v>0.20999999999999999</v>
      </c>
      <c r="J30" s="159">
        <f>ROUND(ROUND((SUM(BE80:BE108)), 2)*I30, 2)</f>
        <v>0</v>
      </c>
      <c r="K30" s="52"/>
    </row>
    <row r="31" s="1" customFormat="1" ht="14.4" customHeight="1">
      <c r="B31" s="47"/>
      <c r="C31" s="48"/>
      <c r="D31" s="48"/>
      <c r="E31" s="56" t="s">
        <v>52</v>
      </c>
      <c r="F31" s="159">
        <f>ROUND(SUM(BF80:BF108), 2)</f>
        <v>0</v>
      </c>
      <c r="G31" s="48"/>
      <c r="H31" s="48"/>
      <c r="I31" s="160">
        <v>0.14999999999999999</v>
      </c>
      <c r="J31" s="159">
        <f>ROUND(ROUND((SUM(BF80:BF108)), 2)*I31, 2)</f>
        <v>0</v>
      </c>
      <c r="K31" s="52"/>
    </row>
    <row r="32" hidden="1" s="1" customFormat="1" ht="14.4" customHeight="1">
      <c r="B32" s="47"/>
      <c r="C32" s="48"/>
      <c r="D32" s="48"/>
      <c r="E32" s="56" t="s">
        <v>53</v>
      </c>
      <c r="F32" s="159">
        <f>ROUND(SUM(BG80:BG108), 2)</f>
        <v>0</v>
      </c>
      <c r="G32" s="48"/>
      <c r="H32" s="48"/>
      <c r="I32" s="160">
        <v>0.20999999999999999</v>
      </c>
      <c r="J32" s="159">
        <v>0</v>
      </c>
      <c r="K32" s="52"/>
    </row>
    <row r="33" hidden="1" s="1" customFormat="1" ht="14.4" customHeight="1">
      <c r="B33" s="47"/>
      <c r="C33" s="48"/>
      <c r="D33" s="48"/>
      <c r="E33" s="56" t="s">
        <v>54</v>
      </c>
      <c r="F33" s="159">
        <f>ROUND(SUM(BH80:BH108), 2)</f>
        <v>0</v>
      </c>
      <c r="G33" s="48"/>
      <c r="H33" s="48"/>
      <c r="I33" s="160">
        <v>0.14999999999999999</v>
      </c>
      <c r="J33" s="159">
        <v>0</v>
      </c>
      <c r="K33" s="52"/>
    </row>
    <row r="34" hidden="1" s="1" customFormat="1" ht="14.4" customHeight="1">
      <c r="B34" s="47"/>
      <c r="C34" s="48"/>
      <c r="D34" s="48"/>
      <c r="E34" s="56" t="s">
        <v>55</v>
      </c>
      <c r="F34" s="159">
        <f>ROUND(SUM(BI80:BI108), 2)</f>
        <v>0</v>
      </c>
      <c r="G34" s="48"/>
      <c r="H34" s="48"/>
      <c r="I34" s="160">
        <v>0</v>
      </c>
      <c r="J34" s="159">
        <v>0</v>
      </c>
      <c r="K34" s="52"/>
    </row>
    <row r="35" s="1" customFormat="1" ht="6.96" customHeight="1">
      <c r="B35" s="47"/>
      <c r="C35" s="48"/>
      <c r="D35" s="48"/>
      <c r="E35" s="48"/>
      <c r="F35" s="48"/>
      <c r="G35" s="48"/>
      <c r="H35" s="48"/>
      <c r="I35" s="146"/>
      <c r="J35" s="48"/>
      <c r="K35" s="52"/>
    </row>
    <row r="36" s="1" customFormat="1" ht="25.44" customHeight="1">
      <c r="B36" s="47"/>
      <c r="C36" s="161"/>
      <c r="D36" s="162" t="s">
        <v>56</v>
      </c>
      <c r="E36" s="99"/>
      <c r="F36" s="99"/>
      <c r="G36" s="163" t="s">
        <v>57</v>
      </c>
      <c r="H36" s="164" t="s">
        <v>58</v>
      </c>
      <c r="I36" s="165"/>
      <c r="J36" s="166">
        <f>SUM(J27:J34)</f>
        <v>0</v>
      </c>
      <c r="K36" s="167"/>
    </row>
    <row r="37" s="1" customFormat="1" ht="14.4" customHeight="1">
      <c r="B37" s="68"/>
      <c r="C37" s="69"/>
      <c r="D37" s="69"/>
      <c r="E37" s="69"/>
      <c r="F37" s="69"/>
      <c r="G37" s="69"/>
      <c r="H37" s="69"/>
      <c r="I37" s="168"/>
      <c r="J37" s="69"/>
      <c r="K37" s="70"/>
    </row>
    <row r="41" s="1" customFormat="1" ht="6.96" customHeight="1">
      <c r="B41" s="169"/>
      <c r="C41" s="170"/>
      <c r="D41" s="170"/>
      <c r="E41" s="170"/>
      <c r="F41" s="170"/>
      <c r="G41" s="170"/>
      <c r="H41" s="170"/>
      <c r="I41" s="171"/>
      <c r="J41" s="170"/>
      <c r="K41" s="172"/>
    </row>
    <row r="42" s="1" customFormat="1" ht="36.96" customHeight="1">
      <c r="B42" s="47"/>
      <c r="C42" s="30" t="s">
        <v>131</v>
      </c>
      <c r="D42" s="48"/>
      <c r="E42" s="48"/>
      <c r="F42" s="48"/>
      <c r="G42" s="48"/>
      <c r="H42" s="48"/>
      <c r="I42" s="146"/>
      <c r="J42" s="48"/>
      <c r="K42" s="52"/>
    </row>
    <row r="43" s="1" customFormat="1" ht="6.96" customHeight="1">
      <c r="B43" s="47"/>
      <c r="C43" s="48"/>
      <c r="D43" s="48"/>
      <c r="E43" s="48"/>
      <c r="F43" s="48"/>
      <c r="G43" s="48"/>
      <c r="H43" s="48"/>
      <c r="I43" s="146"/>
      <c r="J43" s="48"/>
      <c r="K43" s="52"/>
    </row>
    <row r="44" s="1" customFormat="1" ht="14.4" customHeight="1">
      <c r="B44" s="47"/>
      <c r="C44" s="40" t="s">
        <v>18</v>
      </c>
      <c r="D44" s="48"/>
      <c r="E44" s="48"/>
      <c r="F44" s="48"/>
      <c r="G44" s="48"/>
      <c r="H44" s="48"/>
      <c r="I44" s="146"/>
      <c r="J44" s="48"/>
      <c r="K44" s="52"/>
    </row>
    <row r="45" s="1" customFormat="1" ht="16.5" customHeight="1">
      <c r="B45" s="47"/>
      <c r="C45" s="48"/>
      <c r="D45" s="48"/>
      <c r="E45" s="145" t="str">
        <f>E7</f>
        <v>Rekonstrukce kanalizační stoky AIa v ul. Písečná, Kolín</v>
      </c>
      <c r="F45" s="40"/>
      <c r="G45" s="40"/>
      <c r="H45" s="40"/>
      <c r="I45" s="146"/>
      <c r="J45" s="48"/>
      <c r="K45" s="52"/>
    </row>
    <row r="46" s="1" customFormat="1" ht="14.4" customHeight="1">
      <c r="B46" s="47"/>
      <c r="C46" s="40" t="s">
        <v>129</v>
      </c>
      <c r="D46" s="48"/>
      <c r="E46" s="48"/>
      <c r="F46" s="48"/>
      <c r="G46" s="48"/>
      <c r="H46" s="48"/>
      <c r="I46" s="146"/>
      <c r="J46" s="48"/>
      <c r="K46" s="52"/>
    </row>
    <row r="47" s="1" customFormat="1" ht="17.25" customHeight="1">
      <c r="B47" s="47"/>
      <c r="C47" s="48"/>
      <c r="D47" s="48"/>
      <c r="E47" s="147" t="str">
        <f>E9</f>
        <v>SO 06 - Vedlejší rozpočtové náklady</v>
      </c>
      <c r="F47" s="48"/>
      <c r="G47" s="48"/>
      <c r="H47" s="48"/>
      <c r="I47" s="146"/>
      <c r="J47" s="48"/>
      <c r="K47" s="52"/>
    </row>
    <row r="48" s="1" customFormat="1" ht="6.96" customHeight="1">
      <c r="B48" s="47"/>
      <c r="C48" s="48"/>
      <c r="D48" s="48"/>
      <c r="E48" s="48"/>
      <c r="F48" s="48"/>
      <c r="G48" s="48"/>
      <c r="H48" s="48"/>
      <c r="I48" s="146"/>
      <c r="J48" s="48"/>
      <c r="K48" s="52"/>
    </row>
    <row r="49" s="1" customFormat="1" ht="18" customHeight="1">
      <c r="B49" s="47"/>
      <c r="C49" s="40" t="s">
        <v>24</v>
      </c>
      <c r="D49" s="48"/>
      <c r="E49" s="48"/>
      <c r="F49" s="35" t="str">
        <f>F12</f>
        <v>Kolín</v>
      </c>
      <c r="G49" s="48"/>
      <c r="H49" s="48"/>
      <c r="I49" s="148" t="s">
        <v>26</v>
      </c>
      <c r="J49" s="149" t="str">
        <f>IF(J12="","",J12)</f>
        <v>3. 1. 2018</v>
      </c>
      <c r="K49" s="52"/>
    </row>
    <row r="50" s="1" customFormat="1" ht="6.96" customHeight="1">
      <c r="B50" s="47"/>
      <c r="C50" s="48"/>
      <c r="D50" s="48"/>
      <c r="E50" s="48"/>
      <c r="F50" s="48"/>
      <c r="G50" s="48"/>
      <c r="H50" s="48"/>
      <c r="I50" s="146"/>
      <c r="J50" s="48"/>
      <c r="K50" s="52"/>
    </row>
    <row r="51" s="1" customFormat="1">
      <c r="B51" s="47"/>
      <c r="C51" s="40" t="s">
        <v>32</v>
      </c>
      <c r="D51" s="48"/>
      <c r="E51" s="48"/>
      <c r="F51" s="35" t="str">
        <f>E15</f>
        <v>Město Kolín, Karlovo nám. 78, 280 02 Kolín</v>
      </c>
      <c r="G51" s="48"/>
      <c r="H51" s="48"/>
      <c r="I51" s="148" t="s">
        <v>40</v>
      </c>
      <c r="J51" s="45" t="str">
        <f>E21</f>
        <v>LK PROJEKT s.r.o., ul.28.října 933/11, Čelákovice</v>
      </c>
      <c r="K51" s="52"/>
    </row>
    <row r="52" s="1" customFormat="1" ht="14.4" customHeight="1">
      <c r="B52" s="47"/>
      <c r="C52" s="40" t="s">
        <v>38</v>
      </c>
      <c r="D52" s="48"/>
      <c r="E52" s="48"/>
      <c r="F52" s="35" t="str">
        <f>IF(E18="","",E18)</f>
        <v/>
      </c>
      <c r="G52" s="48"/>
      <c r="H52" s="48"/>
      <c r="I52" s="146"/>
      <c r="J52" s="173"/>
      <c r="K52" s="52"/>
    </row>
    <row r="53" s="1" customFormat="1" ht="10.32" customHeight="1">
      <c r="B53" s="47"/>
      <c r="C53" s="48"/>
      <c r="D53" s="48"/>
      <c r="E53" s="48"/>
      <c r="F53" s="48"/>
      <c r="G53" s="48"/>
      <c r="H53" s="48"/>
      <c r="I53" s="146"/>
      <c r="J53" s="48"/>
      <c r="K53" s="52"/>
    </row>
    <row r="54" s="1" customFormat="1" ht="29.28" customHeight="1">
      <c r="B54" s="47"/>
      <c r="C54" s="174" t="s">
        <v>132</v>
      </c>
      <c r="D54" s="161"/>
      <c r="E54" s="161"/>
      <c r="F54" s="161"/>
      <c r="G54" s="161"/>
      <c r="H54" s="161"/>
      <c r="I54" s="175"/>
      <c r="J54" s="176" t="s">
        <v>133</v>
      </c>
      <c r="K54" s="177"/>
    </row>
    <row r="55" s="1" customFormat="1" ht="10.32" customHeight="1">
      <c r="B55" s="47"/>
      <c r="C55" s="48"/>
      <c r="D55" s="48"/>
      <c r="E55" s="48"/>
      <c r="F55" s="48"/>
      <c r="G55" s="48"/>
      <c r="H55" s="48"/>
      <c r="I55" s="146"/>
      <c r="J55" s="48"/>
      <c r="K55" s="52"/>
    </row>
    <row r="56" s="1" customFormat="1" ht="29.28" customHeight="1">
      <c r="B56" s="47"/>
      <c r="C56" s="178" t="s">
        <v>134</v>
      </c>
      <c r="D56" s="48"/>
      <c r="E56" s="48"/>
      <c r="F56" s="48"/>
      <c r="G56" s="48"/>
      <c r="H56" s="48"/>
      <c r="I56" s="146"/>
      <c r="J56" s="157">
        <f>J80</f>
        <v>0</v>
      </c>
      <c r="K56" s="52"/>
      <c r="AU56" s="24" t="s">
        <v>135</v>
      </c>
    </row>
    <row r="57" s="7" customFormat="1" ht="24.96" customHeight="1">
      <c r="B57" s="179"/>
      <c r="C57" s="180"/>
      <c r="D57" s="181" t="s">
        <v>1228</v>
      </c>
      <c r="E57" s="182"/>
      <c r="F57" s="182"/>
      <c r="G57" s="182"/>
      <c r="H57" s="182"/>
      <c r="I57" s="183"/>
      <c r="J57" s="184">
        <f>J81</f>
        <v>0</v>
      </c>
      <c r="K57" s="185"/>
    </row>
    <row r="58" s="8" customFormat="1" ht="19.92" customHeight="1">
      <c r="B58" s="186"/>
      <c r="C58" s="187"/>
      <c r="D58" s="188" t="s">
        <v>1229</v>
      </c>
      <c r="E58" s="189"/>
      <c r="F58" s="189"/>
      <c r="G58" s="189"/>
      <c r="H58" s="189"/>
      <c r="I58" s="190"/>
      <c r="J58" s="191">
        <f>J82</f>
        <v>0</v>
      </c>
      <c r="K58" s="192"/>
    </row>
    <row r="59" s="8" customFormat="1" ht="19.92" customHeight="1">
      <c r="B59" s="186"/>
      <c r="C59" s="187"/>
      <c r="D59" s="188" t="s">
        <v>1230</v>
      </c>
      <c r="E59" s="189"/>
      <c r="F59" s="189"/>
      <c r="G59" s="189"/>
      <c r="H59" s="189"/>
      <c r="I59" s="190"/>
      <c r="J59" s="191">
        <f>J91</f>
        <v>0</v>
      </c>
      <c r="K59" s="192"/>
    </row>
    <row r="60" s="8" customFormat="1" ht="19.92" customHeight="1">
      <c r="B60" s="186"/>
      <c r="C60" s="187"/>
      <c r="D60" s="188" t="s">
        <v>1231</v>
      </c>
      <c r="E60" s="189"/>
      <c r="F60" s="189"/>
      <c r="G60" s="189"/>
      <c r="H60" s="189"/>
      <c r="I60" s="190"/>
      <c r="J60" s="191">
        <f>J104</f>
        <v>0</v>
      </c>
      <c r="K60" s="192"/>
    </row>
    <row r="61" s="1" customFormat="1" ht="21.84" customHeight="1">
      <c r="B61" s="47"/>
      <c r="C61" s="48"/>
      <c r="D61" s="48"/>
      <c r="E61" s="48"/>
      <c r="F61" s="48"/>
      <c r="G61" s="48"/>
      <c r="H61" s="48"/>
      <c r="I61" s="146"/>
      <c r="J61" s="48"/>
      <c r="K61" s="52"/>
    </row>
    <row r="62" s="1" customFormat="1" ht="6.96" customHeight="1">
      <c r="B62" s="68"/>
      <c r="C62" s="69"/>
      <c r="D62" s="69"/>
      <c r="E62" s="69"/>
      <c r="F62" s="69"/>
      <c r="G62" s="69"/>
      <c r="H62" s="69"/>
      <c r="I62" s="168"/>
      <c r="J62" s="69"/>
      <c r="K62" s="70"/>
    </row>
    <row r="66" s="1" customFormat="1" ht="6.96" customHeight="1">
      <c r="B66" s="71"/>
      <c r="C66" s="72"/>
      <c r="D66" s="72"/>
      <c r="E66" s="72"/>
      <c r="F66" s="72"/>
      <c r="G66" s="72"/>
      <c r="H66" s="72"/>
      <c r="I66" s="171"/>
      <c r="J66" s="72"/>
      <c r="K66" s="72"/>
      <c r="L66" s="73"/>
    </row>
    <row r="67" s="1" customFormat="1" ht="36.96" customHeight="1">
      <c r="B67" s="47"/>
      <c r="C67" s="74" t="s">
        <v>146</v>
      </c>
      <c r="D67" s="75"/>
      <c r="E67" s="75"/>
      <c r="F67" s="75"/>
      <c r="G67" s="75"/>
      <c r="H67" s="75"/>
      <c r="I67" s="193"/>
      <c r="J67" s="75"/>
      <c r="K67" s="75"/>
      <c r="L67" s="73"/>
    </row>
    <row r="68" s="1" customFormat="1" ht="6.96" customHeight="1">
      <c r="B68" s="47"/>
      <c r="C68" s="75"/>
      <c r="D68" s="75"/>
      <c r="E68" s="75"/>
      <c r="F68" s="75"/>
      <c r="G68" s="75"/>
      <c r="H68" s="75"/>
      <c r="I68" s="193"/>
      <c r="J68" s="75"/>
      <c r="K68" s="75"/>
      <c r="L68" s="73"/>
    </row>
    <row r="69" s="1" customFormat="1" ht="14.4" customHeight="1">
      <c r="B69" s="47"/>
      <c r="C69" s="77" t="s">
        <v>18</v>
      </c>
      <c r="D69" s="75"/>
      <c r="E69" s="75"/>
      <c r="F69" s="75"/>
      <c r="G69" s="75"/>
      <c r="H69" s="75"/>
      <c r="I69" s="193"/>
      <c r="J69" s="75"/>
      <c r="K69" s="75"/>
      <c r="L69" s="73"/>
    </row>
    <row r="70" s="1" customFormat="1" ht="16.5" customHeight="1">
      <c r="B70" s="47"/>
      <c r="C70" s="75"/>
      <c r="D70" s="75"/>
      <c r="E70" s="194" t="str">
        <f>E7</f>
        <v>Rekonstrukce kanalizační stoky AIa v ul. Písečná, Kolín</v>
      </c>
      <c r="F70" s="77"/>
      <c r="G70" s="77"/>
      <c r="H70" s="77"/>
      <c r="I70" s="193"/>
      <c r="J70" s="75"/>
      <c r="K70" s="75"/>
      <c r="L70" s="73"/>
    </row>
    <row r="71" s="1" customFormat="1" ht="14.4" customHeight="1">
      <c r="B71" s="47"/>
      <c r="C71" s="77" t="s">
        <v>129</v>
      </c>
      <c r="D71" s="75"/>
      <c r="E71" s="75"/>
      <c r="F71" s="75"/>
      <c r="G71" s="75"/>
      <c r="H71" s="75"/>
      <c r="I71" s="193"/>
      <c r="J71" s="75"/>
      <c r="K71" s="75"/>
      <c r="L71" s="73"/>
    </row>
    <row r="72" s="1" customFormat="1" ht="17.25" customHeight="1">
      <c r="B72" s="47"/>
      <c r="C72" s="75"/>
      <c r="D72" s="75"/>
      <c r="E72" s="83" t="str">
        <f>E9</f>
        <v>SO 06 - Vedlejší rozpočtové náklady</v>
      </c>
      <c r="F72" s="75"/>
      <c r="G72" s="75"/>
      <c r="H72" s="75"/>
      <c r="I72" s="193"/>
      <c r="J72" s="75"/>
      <c r="K72" s="75"/>
      <c r="L72" s="73"/>
    </row>
    <row r="73" s="1" customFormat="1" ht="6.96" customHeight="1">
      <c r="B73" s="47"/>
      <c r="C73" s="75"/>
      <c r="D73" s="75"/>
      <c r="E73" s="75"/>
      <c r="F73" s="75"/>
      <c r="G73" s="75"/>
      <c r="H73" s="75"/>
      <c r="I73" s="193"/>
      <c r="J73" s="75"/>
      <c r="K73" s="75"/>
      <c r="L73" s="73"/>
    </row>
    <row r="74" s="1" customFormat="1" ht="18" customHeight="1">
      <c r="B74" s="47"/>
      <c r="C74" s="77" t="s">
        <v>24</v>
      </c>
      <c r="D74" s="75"/>
      <c r="E74" s="75"/>
      <c r="F74" s="195" t="str">
        <f>F12</f>
        <v>Kolín</v>
      </c>
      <c r="G74" s="75"/>
      <c r="H74" s="75"/>
      <c r="I74" s="196" t="s">
        <v>26</v>
      </c>
      <c r="J74" s="86" t="str">
        <f>IF(J12="","",J12)</f>
        <v>3. 1. 2018</v>
      </c>
      <c r="K74" s="75"/>
      <c r="L74" s="73"/>
    </row>
    <row r="75" s="1" customFormat="1" ht="6.96" customHeight="1">
      <c r="B75" s="47"/>
      <c r="C75" s="75"/>
      <c r="D75" s="75"/>
      <c r="E75" s="75"/>
      <c r="F75" s="75"/>
      <c r="G75" s="75"/>
      <c r="H75" s="75"/>
      <c r="I75" s="193"/>
      <c r="J75" s="75"/>
      <c r="K75" s="75"/>
      <c r="L75" s="73"/>
    </row>
    <row r="76" s="1" customFormat="1">
      <c r="B76" s="47"/>
      <c r="C76" s="77" t="s">
        <v>32</v>
      </c>
      <c r="D76" s="75"/>
      <c r="E76" s="75"/>
      <c r="F76" s="195" t="str">
        <f>E15</f>
        <v>Město Kolín, Karlovo nám. 78, 280 02 Kolín</v>
      </c>
      <c r="G76" s="75"/>
      <c r="H76" s="75"/>
      <c r="I76" s="196" t="s">
        <v>40</v>
      </c>
      <c r="J76" s="195" t="str">
        <f>E21</f>
        <v>LK PROJEKT s.r.o., ul.28.října 933/11, Čelákovice</v>
      </c>
      <c r="K76" s="75"/>
      <c r="L76" s="73"/>
    </row>
    <row r="77" s="1" customFormat="1" ht="14.4" customHeight="1">
      <c r="B77" s="47"/>
      <c r="C77" s="77" t="s">
        <v>38</v>
      </c>
      <c r="D77" s="75"/>
      <c r="E77" s="75"/>
      <c r="F77" s="195" t="str">
        <f>IF(E18="","",E18)</f>
        <v/>
      </c>
      <c r="G77" s="75"/>
      <c r="H77" s="75"/>
      <c r="I77" s="193"/>
      <c r="J77" s="75"/>
      <c r="K77" s="75"/>
      <c r="L77" s="73"/>
    </row>
    <row r="78" s="1" customFormat="1" ht="10.32" customHeight="1">
      <c r="B78" s="47"/>
      <c r="C78" s="75"/>
      <c r="D78" s="75"/>
      <c r="E78" s="75"/>
      <c r="F78" s="75"/>
      <c r="G78" s="75"/>
      <c r="H78" s="75"/>
      <c r="I78" s="193"/>
      <c r="J78" s="75"/>
      <c r="K78" s="75"/>
      <c r="L78" s="73"/>
    </row>
    <row r="79" s="9" customFormat="1" ht="29.28" customHeight="1">
      <c r="B79" s="197"/>
      <c r="C79" s="198" t="s">
        <v>147</v>
      </c>
      <c r="D79" s="199" t="s">
        <v>65</v>
      </c>
      <c r="E79" s="199" t="s">
        <v>61</v>
      </c>
      <c r="F79" s="199" t="s">
        <v>148</v>
      </c>
      <c r="G79" s="199" t="s">
        <v>149</v>
      </c>
      <c r="H79" s="199" t="s">
        <v>150</v>
      </c>
      <c r="I79" s="200" t="s">
        <v>151</v>
      </c>
      <c r="J79" s="199" t="s">
        <v>133</v>
      </c>
      <c r="K79" s="201" t="s">
        <v>152</v>
      </c>
      <c r="L79" s="202"/>
      <c r="M79" s="103" t="s">
        <v>153</v>
      </c>
      <c r="N79" s="104" t="s">
        <v>50</v>
      </c>
      <c r="O79" s="104" t="s">
        <v>154</v>
      </c>
      <c r="P79" s="104" t="s">
        <v>155</v>
      </c>
      <c r="Q79" s="104" t="s">
        <v>156</v>
      </c>
      <c r="R79" s="104" t="s">
        <v>157</v>
      </c>
      <c r="S79" s="104" t="s">
        <v>158</v>
      </c>
      <c r="T79" s="105" t="s">
        <v>159</v>
      </c>
    </row>
    <row r="80" s="1" customFormat="1" ht="29.28" customHeight="1">
      <c r="B80" s="47"/>
      <c r="C80" s="109" t="s">
        <v>134</v>
      </c>
      <c r="D80" s="75"/>
      <c r="E80" s="75"/>
      <c r="F80" s="75"/>
      <c r="G80" s="75"/>
      <c r="H80" s="75"/>
      <c r="I80" s="193"/>
      <c r="J80" s="203">
        <f>BK80</f>
        <v>0</v>
      </c>
      <c r="K80" s="75"/>
      <c r="L80" s="73"/>
      <c r="M80" s="106"/>
      <c r="N80" s="107"/>
      <c r="O80" s="107"/>
      <c r="P80" s="204">
        <f>P81</f>
        <v>0</v>
      </c>
      <c r="Q80" s="107"/>
      <c r="R80" s="204">
        <f>R81</f>
        <v>0</v>
      </c>
      <c r="S80" s="107"/>
      <c r="T80" s="205">
        <f>T81</f>
        <v>0</v>
      </c>
      <c r="AT80" s="24" t="s">
        <v>79</v>
      </c>
      <c r="AU80" s="24" t="s">
        <v>135</v>
      </c>
      <c r="BK80" s="206">
        <f>BK81</f>
        <v>0</v>
      </c>
    </row>
    <row r="81" s="10" customFormat="1" ht="37.44" customHeight="1">
      <c r="B81" s="207"/>
      <c r="C81" s="208"/>
      <c r="D81" s="209" t="s">
        <v>79</v>
      </c>
      <c r="E81" s="210" t="s">
        <v>1232</v>
      </c>
      <c r="F81" s="210" t="s">
        <v>104</v>
      </c>
      <c r="G81" s="208"/>
      <c r="H81" s="208"/>
      <c r="I81" s="211"/>
      <c r="J81" s="212">
        <f>BK81</f>
        <v>0</v>
      </c>
      <c r="K81" s="208"/>
      <c r="L81" s="213"/>
      <c r="M81" s="214"/>
      <c r="N81" s="215"/>
      <c r="O81" s="215"/>
      <c r="P81" s="216">
        <f>P82+P91+P104</f>
        <v>0</v>
      </c>
      <c r="Q81" s="215"/>
      <c r="R81" s="216">
        <f>R82+R91+R104</f>
        <v>0</v>
      </c>
      <c r="S81" s="215"/>
      <c r="T81" s="217">
        <f>T82+T91+T104</f>
        <v>0</v>
      </c>
      <c r="AR81" s="218" t="s">
        <v>115</v>
      </c>
      <c r="AT81" s="219" t="s">
        <v>79</v>
      </c>
      <c r="AU81" s="219" t="s">
        <v>80</v>
      </c>
      <c r="AY81" s="218" t="s">
        <v>162</v>
      </c>
      <c r="BK81" s="220">
        <f>BK82+BK91+BK104</f>
        <v>0</v>
      </c>
    </row>
    <row r="82" s="10" customFormat="1" ht="19.92" customHeight="1">
      <c r="B82" s="207"/>
      <c r="C82" s="208"/>
      <c r="D82" s="209" t="s">
        <v>79</v>
      </c>
      <c r="E82" s="221" t="s">
        <v>1233</v>
      </c>
      <c r="F82" s="221" t="s">
        <v>1234</v>
      </c>
      <c r="G82" s="208"/>
      <c r="H82" s="208"/>
      <c r="I82" s="211"/>
      <c r="J82" s="222">
        <f>BK82</f>
        <v>0</v>
      </c>
      <c r="K82" s="208"/>
      <c r="L82" s="213"/>
      <c r="M82" s="214"/>
      <c r="N82" s="215"/>
      <c r="O82" s="215"/>
      <c r="P82" s="216">
        <f>SUM(P83:P90)</f>
        <v>0</v>
      </c>
      <c r="Q82" s="215"/>
      <c r="R82" s="216">
        <f>SUM(R83:R90)</f>
        <v>0</v>
      </c>
      <c r="S82" s="215"/>
      <c r="T82" s="217">
        <f>SUM(T83:T90)</f>
        <v>0</v>
      </c>
      <c r="AR82" s="218" t="s">
        <v>115</v>
      </c>
      <c r="AT82" s="219" t="s">
        <v>79</v>
      </c>
      <c r="AU82" s="219" t="s">
        <v>88</v>
      </c>
      <c r="AY82" s="218" t="s">
        <v>162</v>
      </c>
      <c r="BK82" s="220">
        <f>SUM(BK83:BK90)</f>
        <v>0</v>
      </c>
    </row>
    <row r="83" s="1" customFormat="1" ht="25.5" customHeight="1">
      <c r="B83" s="47"/>
      <c r="C83" s="223" t="s">
        <v>88</v>
      </c>
      <c r="D83" s="223" t="s">
        <v>164</v>
      </c>
      <c r="E83" s="224" t="s">
        <v>1235</v>
      </c>
      <c r="F83" s="225" t="s">
        <v>1236</v>
      </c>
      <c r="G83" s="226" t="s">
        <v>1237</v>
      </c>
      <c r="H83" s="227">
        <v>1</v>
      </c>
      <c r="I83" s="228"/>
      <c r="J83" s="229">
        <f>ROUND(I83*H83,2)</f>
        <v>0</v>
      </c>
      <c r="K83" s="225" t="s">
        <v>168</v>
      </c>
      <c r="L83" s="73"/>
      <c r="M83" s="230" t="s">
        <v>37</v>
      </c>
      <c r="N83" s="231" t="s">
        <v>51</v>
      </c>
      <c r="O83" s="48"/>
      <c r="P83" s="232">
        <f>O83*H83</f>
        <v>0</v>
      </c>
      <c r="Q83" s="232">
        <v>0</v>
      </c>
      <c r="R83" s="232">
        <f>Q83*H83</f>
        <v>0</v>
      </c>
      <c r="S83" s="232">
        <v>0</v>
      </c>
      <c r="T83" s="233">
        <f>S83*H83</f>
        <v>0</v>
      </c>
      <c r="AR83" s="24" t="s">
        <v>1238</v>
      </c>
      <c r="AT83" s="24" t="s">
        <v>164</v>
      </c>
      <c r="AU83" s="24" t="s">
        <v>90</v>
      </c>
      <c r="AY83" s="24" t="s">
        <v>162</v>
      </c>
      <c r="BE83" s="234">
        <f>IF(N83="základní",J83,0)</f>
        <v>0</v>
      </c>
      <c r="BF83" s="234">
        <f>IF(N83="snížená",J83,0)</f>
        <v>0</v>
      </c>
      <c r="BG83" s="234">
        <f>IF(N83="zákl. přenesená",J83,0)</f>
        <v>0</v>
      </c>
      <c r="BH83" s="234">
        <f>IF(N83="sníž. přenesená",J83,0)</f>
        <v>0</v>
      </c>
      <c r="BI83" s="234">
        <f>IF(N83="nulová",J83,0)</f>
        <v>0</v>
      </c>
      <c r="BJ83" s="24" t="s">
        <v>88</v>
      </c>
      <c r="BK83" s="234">
        <f>ROUND(I83*H83,2)</f>
        <v>0</v>
      </c>
      <c r="BL83" s="24" t="s">
        <v>1238</v>
      </c>
      <c r="BM83" s="24" t="s">
        <v>1239</v>
      </c>
    </row>
    <row r="84" s="11" customFormat="1">
      <c r="B84" s="238"/>
      <c r="C84" s="239"/>
      <c r="D84" s="235" t="s">
        <v>173</v>
      </c>
      <c r="E84" s="240" t="s">
        <v>37</v>
      </c>
      <c r="F84" s="241" t="s">
        <v>88</v>
      </c>
      <c r="G84" s="239"/>
      <c r="H84" s="242">
        <v>1</v>
      </c>
      <c r="I84" s="243"/>
      <c r="J84" s="239"/>
      <c r="K84" s="239"/>
      <c r="L84" s="244"/>
      <c r="M84" s="245"/>
      <c r="N84" s="246"/>
      <c r="O84" s="246"/>
      <c r="P84" s="246"/>
      <c r="Q84" s="246"/>
      <c r="R84" s="246"/>
      <c r="S84" s="246"/>
      <c r="T84" s="247"/>
      <c r="AT84" s="248" t="s">
        <v>173</v>
      </c>
      <c r="AU84" s="248" t="s">
        <v>90</v>
      </c>
      <c r="AV84" s="11" t="s">
        <v>90</v>
      </c>
      <c r="AW84" s="11" t="s">
        <v>43</v>
      </c>
      <c r="AX84" s="11" t="s">
        <v>88</v>
      </c>
      <c r="AY84" s="248" t="s">
        <v>162</v>
      </c>
    </row>
    <row r="85" s="1" customFormat="1" ht="16.5" customHeight="1">
      <c r="B85" s="47"/>
      <c r="C85" s="223" t="s">
        <v>90</v>
      </c>
      <c r="D85" s="223" t="s">
        <v>164</v>
      </c>
      <c r="E85" s="224" t="s">
        <v>1240</v>
      </c>
      <c r="F85" s="225" t="s">
        <v>1241</v>
      </c>
      <c r="G85" s="226" t="s">
        <v>1237</v>
      </c>
      <c r="H85" s="227">
        <v>1</v>
      </c>
      <c r="I85" s="228"/>
      <c r="J85" s="229">
        <f>ROUND(I85*H85,2)</f>
        <v>0</v>
      </c>
      <c r="K85" s="225" t="s">
        <v>168</v>
      </c>
      <c r="L85" s="73"/>
      <c r="M85" s="230" t="s">
        <v>37</v>
      </c>
      <c r="N85" s="231" t="s">
        <v>51</v>
      </c>
      <c r="O85" s="48"/>
      <c r="P85" s="232">
        <f>O85*H85</f>
        <v>0</v>
      </c>
      <c r="Q85" s="232">
        <v>0</v>
      </c>
      <c r="R85" s="232">
        <f>Q85*H85</f>
        <v>0</v>
      </c>
      <c r="S85" s="232">
        <v>0</v>
      </c>
      <c r="T85" s="233">
        <f>S85*H85</f>
        <v>0</v>
      </c>
      <c r="AR85" s="24" t="s">
        <v>1238</v>
      </c>
      <c r="AT85" s="24" t="s">
        <v>164</v>
      </c>
      <c r="AU85" s="24" t="s">
        <v>90</v>
      </c>
      <c r="AY85" s="24" t="s">
        <v>162</v>
      </c>
      <c r="BE85" s="234">
        <f>IF(N85="základní",J85,0)</f>
        <v>0</v>
      </c>
      <c r="BF85" s="234">
        <f>IF(N85="snížená",J85,0)</f>
        <v>0</v>
      </c>
      <c r="BG85" s="234">
        <f>IF(N85="zákl. přenesená",J85,0)</f>
        <v>0</v>
      </c>
      <c r="BH85" s="234">
        <f>IF(N85="sníž. přenesená",J85,0)</f>
        <v>0</v>
      </c>
      <c r="BI85" s="234">
        <f>IF(N85="nulová",J85,0)</f>
        <v>0</v>
      </c>
      <c r="BJ85" s="24" t="s">
        <v>88</v>
      </c>
      <c r="BK85" s="234">
        <f>ROUND(I85*H85,2)</f>
        <v>0</v>
      </c>
      <c r="BL85" s="24" t="s">
        <v>1238</v>
      </c>
      <c r="BM85" s="24" t="s">
        <v>1242</v>
      </c>
    </row>
    <row r="86" s="11" customFormat="1">
      <c r="B86" s="238"/>
      <c r="C86" s="239"/>
      <c r="D86" s="235" t="s">
        <v>173</v>
      </c>
      <c r="E86" s="240" t="s">
        <v>37</v>
      </c>
      <c r="F86" s="241" t="s">
        <v>88</v>
      </c>
      <c r="G86" s="239"/>
      <c r="H86" s="242">
        <v>1</v>
      </c>
      <c r="I86" s="243"/>
      <c r="J86" s="239"/>
      <c r="K86" s="239"/>
      <c r="L86" s="244"/>
      <c r="M86" s="245"/>
      <c r="N86" s="246"/>
      <c r="O86" s="246"/>
      <c r="P86" s="246"/>
      <c r="Q86" s="246"/>
      <c r="R86" s="246"/>
      <c r="S86" s="246"/>
      <c r="T86" s="247"/>
      <c r="AT86" s="248" t="s">
        <v>173</v>
      </c>
      <c r="AU86" s="248" t="s">
        <v>90</v>
      </c>
      <c r="AV86" s="11" t="s">
        <v>90</v>
      </c>
      <c r="AW86" s="11" t="s">
        <v>43</v>
      </c>
      <c r="AX86" s="11" t="s">
        <v>88</v>
      </c>
      <c r="AY86" s="248" t="s">
        <v>162</v>
      </c>
    </row>
    <row r="87" s="1" customFormat="1" ht="25.5" customHeight="1">
      <c r="B87" s="47"/>
      <c r="C87" s="223" t="s">
        <v>185</v>
      </c>
      <c r="D87" s="223" t="s">
        <v>164</v>
      </c>
      <c r="E87" s="224" t="s">
        <v>1243</v>
      </c>
      <c r="F87" s="225" t="s">
        <v>1244</v>
      </c>
      <c r="G87" s="226" t="s">
        <v>1237</v>
      </c>
      <c r="H87" s="227">
        <v>1</v>
      </c>
      <c r="I87" s="228"/>
      <c r="J87" s="229">
        <f>ROUND(I87*H87,2)</f>
        <v>0</v>
      </c>
      <c r="K87" s="225" t="s">
        <v>168</v>
      </c>
      <c r="L87" s="73"/>
      <c r="M87" s="230" t="s">
        <v>37</v>
      </c>
      <c r="N87" s="231" t="s">
        <v>51</v>
      </c>
      <c r="O87" s="48"/>
      <c r="P87" s="232">
        <f>O87*H87</f>
        <v>0</v>
      </c>
      <c r="Q87" s="232">
        <v>0</v>
      </c>
      <c r="R87" s="232">
        <f>Q87*H87</f>
        <v>0</v>
      </c>
      <c r="S87" s="232">
        <v>0</v>
      </c>
      <c r="T87" s="233">
        <f>S87*H87</f>
        <v>0</v>
      </c>
      <c r="AR87" s="24" t="s">
        <v>1238</v>
      </c>
      <c r="AT87" s="24" t="s">
        <v>164</v>
      </c>
      <c r="AU87" s="24" t="s">
        <v>90</v>
      </c>
      <c r="AY87" s="24" t="s">
        <v>162</v>
      </c>
      <c r="BE87" s="234">
        <f>IF(N87="základní",J87,0)</f>
        <v>0</v>
      </c>
      <c r="BF87" s="234">
        <f>IF(N87="snížená",J87,0)</f>
        <v>0</v>
      </c>
      <c r="BG87" s="234">
        <f>IF(N87="zákl. přenesená",J87,0)</f>
        <v>0</v>
      </c>
      <c r="BH87" s="234">
        <f>IF(N87="sníž. přenesená",J87,0)</f>
        <v>0</v>
      </c>
      <c r="BI87" s="234">
        <f>IF(N87="nulová",J87,0)</f>
        <v>0</v>
      </c>
      <c r="BJ87" s="24" t="s">
        <v>88</v>
      </c>
      <c r="BK87" s="234">
        <f>ROUND(I87*H87,2)</f>
        <v>0</v>
      </c>
      <c r="BL87" s="24" t="s">
        <v>1238</v>
      </c>
      <c r="BM87" s="24" t="s">
        <v>1245</v>
      </c>
    </row>
    <row r="88" s="11" customFormat="1">
      <c r="B88" s="238"/>
      <c r="C88" s="239"/>
      <c r="D88" s="235" t="s">
        <v>173</v>
      </c>
      <c r="E88" s="240" t="s">
        <v>37</v>
      </c>
      <c r="F88" s="241" t="s">
        <v>88</v>
      </c>
      <c r="G88" s="239"/>
      <c r="H88" s="242">
        <v>1</v>
      </c>
      <c r="I88" s="243"/>
      <c r="J88" s="239"/>
      <c r="K88" s="239"/>
      <c r="L88" s="244"/>
      <c r="M88" s="245"/>
      <c r="N88" s="246"/>
      <c r="O88" s="246"/>
      <c r="P88" s="246"/>
      <c r="Q88" s="246"/>
      <c r="R88" s="246"/>
      <c r="S88" s="246"/>
      <c r="T88" s="247"/>
      <c r="AT88" s="248" t="s">
        <v>173</v>
      </c>
      <c r="AU88" s="248" t="s">
        <v>90</v>
      </c>
      <c r="AV88" s="11" t="s">
        <v>90</v>
      </c>
      <c r="AW88" s="11" t="s">
        <v>43</v>
      </c>
      <c r="AX88" s="11" t="s">
        <v>88</v>
      </c>
      <c r="AY88" s="248" t="s">
        <v>162</v>
      </c>
    </row>
    <row r="89" s="1" customFormat="1" ht="25.5" customHeight="1">
      <c r="B89" s="47"/>
      <c r="C89" s="223" t="s">
        <v>169</v>
      </c>
      <c r="D89" s="223" t="s">
        <v>164</v>
      </c>
      <c r="E89" s="224" t="s">
        <v>1246</v>
      </c>
      <c r="F89" s="225" t="s">
        <v>1247</v>
      </c>
      <c r="G89" s="226" t="s">
        <v>1237</v>
      </c>
      <c r="H89" s="227">
        <v>1</v>
      </c>
      <c r="I89" s="228"/>
      <c r="J89" s="229">
        <f>ROUND(I89*H89,2)</f>
        <v>0</v>
      </c>
      <c r="K89" s="225" t="s">
        <v>168</v>
      </c>
      <c r="L89" s="73"/>
      <c r="M89" s="230" t="s">
        <v>37</v>
      </c>
      <c r="N89" s="231" t="s">
        <v>51</v>
      </c>
      <c r="O89" s="48"/>
      <c r="P89" s="232">
        <f>O89*H89</f>
        <v>0</v>
      </c>
      <c r="Q89" s="232">
        <v>0</v>
      </c>
      <c r="R89" s="232">
        <f>Q89*H89</f>
        <v>0</v>
      </c>
      <c r="S89" s="232">
        <v>0</v>
      </c>
      <c r="T89" s="233">
        <f>S89*H89</f>
        <v>0</v>
      </c>
      <c r="AR89" s="24" t="s">
        <v>1238</v>
      </c>
      <c r="AT89" s="24" t="s">
        <v>164</v>
      </c>
      <c r="AU89" s="24" t="s">
        <v>90</v>
      </c>
      <c r="AY89" s="24" t="s">
        <v>162</v>
      </c>
      <c r="BE89" s="234">
        <f>IF(N89="základní",J89,0)</f>
        <v>0</v>
      </c>
      <c r="BF89" s="234">
        <f>IF(N89="snížená",J89,0)</f>
        <v>0</v>
      </c>
      <c r="BG89" s="234">
        <f>IF(N89="zákl. přenesená",J89,0)</f>
        <v>0</v>
      </c>
      <c r="BH89" s="234">
        <f>IF(N89="sníž. přenesená",J89,0)</f>
        <v>0</v>
      </c>
      <c r="BI89" s="234">
        <f>IF(N89="nulová",J89,0)</f>
        <v>0</v>
      </c>
      <c r="BJ89" s="24" t="s">
        <v>88</v>
      </c>
      <c r="BK89" s="234">
        <f>ROUND(I89*H89,2)</f>
        <v>0</v>
      </c>
      <c r="BL89" s="24" t="s">
        <v>1238</v>
      </c>
      <c r="BM89" s="24" t="s">
        <v>1248</v>
      </c>
    </row>
    <row r="90" s="11" customFormat="1">
      <c r="B90" s="238"/>
      <c r="C90" s="239"/>
      <c r="D90" s="235" t="s">
        <v>173</v>
      </c>
      <c r="E90" s="240" t="s">
        <v>37</v>
      </c>
      <c r="F90" s="241" t="s">
        <v>88</v>
      </c>
      <c r="G90" s="239"/>
      <c r="H90" s="242">
        <v>1</v>
      </c>
      <c r="I90" s="243"/>
      <c r="J90" s="239"/>
      <c r="K90" s="239"/>
      <c r="L90" s="244"/>
      <c r="M90" s="245"/>
      <c r="N90" s="246"/>
      <c r="O90" s="246"/>
      <c r="P90" s="246"/>
      <c r="Q90" s="246"/>
      <c r="R90" s="246"/>
      <c r="S90" s="246"/>
      <c r="T90" s="247"/>
      <c r="AT90" s="248" t="s">
        <v>173</v>
      </c>
      <c r="AU90" s="248" t="s">
        <v>90</v>
      </c>
      <c r="AV90" s="11" t="s">
        <v>90</v>
      </c>
      <c r="AW90" s="11" t="s">
        <v>43</v>
      </c>
      <c r="AX90" s="11" t="s">
        <v>88</v>
      </c>
      <c r="AY90" s="248" t="s">
        <v>162</v>
      </c>
    </row>
    <row r="91" s="10" customFormat="1" ht="29.88" customHeight="1">
      <c r="B91" s="207"/>
      <c r="C91" s="208"/>
      <c r="D91" s="209" t="s">
        <v>79</v>
      </c>
      <c r="E91" s="221" t="s">
        <v>1249</v>
      </c>
      <c r="F91" s="221" t="s">
        <v>1250</v>
      </c>
      <c r="G91" s="208"/>
      <c r="H91" s="208"/>
      <c r="I91" s="211"/>
      <c r="J91" s="222">
        <f>BK91</f>
        <v>0</v>
      </c>
      <c r="K91" s="208"/>
      <c r="L91" s="213"/>
      <c r="M91" s="214"/>
      <c r="N91" s="215"/>
      <c r="O91" s="215"/>
      <c r="P91" s="216">
        <f>SUM(P92:P103)</f>
        <v>0</v>
      </c>
      <c r="Q91" s="215"/>
      <c r="R91" s="216">
        <f>SUM(R92:R103)</f>
        <v>0</v>
      </c>
      <c r="S91" s="215"/>
      <c r="T91" s="217">
        <f>SUM(T92:T103)</f>
        <v>0</v>
      </c>
      <c r="AR91" s="218" t="s">
        <v>115</v>
      </c>
      <c r="AT91" s="219" t="s">
        <v>79</v>
      </c>
      <c r="AU91" s="219" t="s">
        <v>88</v>
      </c>
      <c r="AY91" s="218" t="s">
        <v>162</v>
      </c>
      <c r="BK91" s="220">
        <f>SUM(BK92:BK103)</f>
        <v>0</v>
      </c>
    </row>
    <row r="92" s="1" customFormat="1" ht="16.5" customHeight="1">
      <c r="B92" s="47"/>
      <c r="C92" s="223" t="s">
        <v>115</v>
      </c>
      <c r="D92" s="223" t="s">
        <v>164</v>
      </c>
      <c r="E92" s="224" t="s">
        <v>1251</v>
      </c>
      <c r="F92" s="225" t="s">
        <v>1252</v>
      </c>
      <c r="G92" s="226" t="s">
        <v>1237</v>
      </c>
      <c r="H92" s="227">
        <v>1</v>
      </c>
      <c r="I92" s="228"/>
      <c r="J92" s="229">
        <f>ROUND(I92*H92,2)</f>
        <v>0</v>
      </c>
      <c r="K92" s="225" t="s">
        <v>168</v>
      </c>
      <c r="L92" s="73"/>
      <c r="M92" s="230" t="s">
        <v>37</v>
      </c>
      <c r="N92" s="231" t="s">
        <v>51</v>
      </c>
      <c r="O92" s="48"/>
      <c r="P92" s="232">
        <f>O92*H92</f>
        <v>0</v>
      </c>
      <c r="Q92" s="232">
        <v>0</v>
      </c>
      <c r="R92" s="232">
        <f>Q92*H92</f>
        <v>0</v>
      </c>
      <c r="S92" s="232">
        <v>0</v>
      </c>
      <c r="T92" s="233">
        <f>S92*H92</f>
        <v>0</v>
      </c>
      <c r="AR92" s="24" t="s">
        <v>1238</v>
      </c>
      <c r="AT92" s="24" t="s">
        <v>164</v>
      </c>
      <c r="AU92" s="24" t="s">
        <v>90</v>
      </c>
      <c r="AY92" s="24" t="s">
        <v>162</v>
      </c>
      <c r="BE92" s="234">
        <f>IF(N92="základní",J92,0)</f>
        <v>0</v>
      </c>
      <c r="BF92" s="234">
        <f>IF(N92="snížená",J92,0)</f>
        <v>0</v>
      </c>
      <c r="BG92" s="234">
        <f>IF(N92="zákl. přenesená",J92,0)</f>
        <v>0</v>
      </c>
      <c r="BH92" s="234">
        <f>IF(N92="sníž. přenesená",J92,0)</f>
        <v>0</v>
      </c>
      <c r="BI92" s="234">
        <f>IF(N92="nulová",J92,0)</f>
        <v>0</v>
      </c>
      <c r="BJ92" s="24" t="s">
        <v>88</v>
      </c>
      <c r="BK92" s="234">
        <f>ROUND(I92*H92,2)</f>
        <v>0</v>
      </c>
      <c r="BL92" s="24" t="s">
        <v>1238</v>
      </c>
      <c r="BM92" s="24" t="s">
        <v>1253</v>
      </c>
    </row>
    <row r="93" s="11" customFormat="1">
      <c r="B93" s="238"/>
      <c r="C93" s="239"/>
      <c r="D93" s="235" t="s">
        <v>173</v>
      </c>
      <c r="E93" s="240" t="s">
        <v>37</v>
      </c>
      <c r="F93" s="241" t="s">
        <v>88</v>
      </c>
      <c r="G93" s="239"/>
      <c r="H93" s="242">
        <v>1</v>
      </c>
      <c r="I93" s="243"/>
      <c r="J93" s="239"/>
      <c r="K93" s="239"/>
      <c r="L93" s="244"/>
      <c r="M93" s="245"/>
      <c r="N93" s="246"/>
      <c r="O93" s="246"/>
      <c r="P93" s="246"/>
      <c r="Q93" s="246"/>
      <c r="R93" s="246"/>
      <c r="S93" s="246"/>
      <c r="T93" s="247"/>
      <c r="AT93" s="248" t="s">
        <v>173</v>
      </c>
      <c r="AU93" s="248" t="s">
        <v>90</v>
      </c>
      <c r="AV93" s="11" t="s">
        <v>90</v>
      </c>
      <c r="AW93" s="11" t="s">
        <v>43</v>
      </c>
      <c r="AX93" s="11" t="s">
        <v>88</v>
      </c>
      <c r="AY93" s="248" t="s">
        <v>162</v>
      </c>
    </row>
    <row r="94" s="1" customFormat="1" ht="16.5" customHeight="1">
      <c r="B94" s="47"/>
      <c r="C94" s="223" t="s">
        <v>209</v>
      </c>
      <c r="D94" s="223" t="s">
        <v>164</v>
      </c>
      <c r="E94" s="224" t="s">
        <v>1254</v>
      </c>
      <c r="F94" s="225" t="s">
        <v>1255</v>
      </c>
      <c r="G94" s="226" t="s">
        <v>1237</v>
      </c>
      <c r="H94" s="227">
        <v>1</v>
      </c>
      <c r="I94" s="228"/>
      <c r="J94" s="229">
        <f>ROUND(I94*H94,2)</f>
        <v>0</v>
      </c>
      <c r="K94" s="225" t="s">
        <v>168</v>
      </c>
      <c r="L94" s="73"/>
      <c r="M94" s="230" t="s">
        <v>37</v>
      </c>
      <c r="N94" s="231" t="s">
        <v>51</v>
      </c>
      <c r="O94" s="48"/>
      <c r="P94" s="232">
        <f>O94*H94</f>
        <v>0</v>
      </c>
      <c r="Q94" s="232">
        <v>0</v>
      </c>
      <c r="R94" s="232">
        <f>Q94*H94</f>
        <v>0</v>
      </c>
      <c r="S94" s="232">
        <v>0</v>
      </c>
      <c r="T94" s="233">
        <f>S94*H94</f>
        <v>0</v>
      </c>
      <c r="AR94" s="24" t="s">
        <v>1238</v>
      </c>
      <c r="AT94" s="24" t="s">
        <v>164</v>
      </c>
      <c r="AU94" s="24" t="s">
        <v>90</v>
      </c>
      <c r="AY94" s="24" t="s">
        <v>162</v>
      </c>
      <c r="BE94" s="234">
        <f>IF(N94="základní",J94,0)</f>
        <v>0</v>
      </c>
      <c r="BF94" s="234">
        <f>IF(N94="snížená",J94,0)</f>
        <v>0</v>
      </c>
      <c r="BG94" s="234">
        <f>IF(N94="zákl. přenesená",J94,0)</f>
        <v>0</v>
      </c>
      <c r="BH94" s="234">
        <f>IF(N94="sníž. přenesená",J94,0)</f>
        <v>0</v>
      </c>
      <c r="BI94" s="234">
        <f>IF(N94="nulová",J94,0)</f>
        <v>0</v>
      </c>
      <c r="BJ94" s="24" t="s">
        <v>88</v>
      </c>
      <c r="BK94" s="234">
        <f>ROUND(I94*H94,2)</f>
        <v>0</v>
      </c>
      <c r="BL94" s="24" t="s">
        <v>1238</v>
      </c>
      <c r="BM94" s="24" t="s">
        <v>1256</v>
      </c>
    </row>
    <row r="95" s="11" customFormat="1">
      <c r="B95" s="238"/>
      <c r="C95" s="239"/>
      <c r="D95" s="235" t="s">
        <v>173</v>
      </c>
      <c r="E95" s="240" t="s">
        <v>37</v>
      </c>
      <c r="F95" s="241" t="s">
        <v>88</v>
      </c>
      <c r="G95" s="239"/>
      <c r="H95" s="242">
        <v>1</v>
      </c>
      <c r="I95" s="243"/>
      <c r="J95" s="239"/>
      <c r="K95" s="239"/>
      <c r="L95" s="244"/>
      <c r="M95" s="245"/>
      <c r="N95" s="246"/>
      <c r="O95" s="246"/>
      <c r="P95" s="246"/>
      <c r="Q95" s="246"/>
      <c r="R95" s="246"/>
      <c r="S95" s="246"/>
      <c r="T95" s="247"/>
      <c r="AT95" s="248" t="s">
        <v>173</v>
      </c>
      <c r="AU95" s="248" t="s">
        <v>90</v>
      </c>
      <c r="AV95" s="11" t="s">
        <v>90</v>
      </c>
      <c r="AW95" s="11" t="s">
        <v>43</v>
      </c>
      <c r="AX95" s="11" t="s">
        <v>88</v>
      </c>
      <c r="AY95" s="248" t="s">
        <v>162</v>
      </c>
    </row>
    <row r="96" s="1" customFormat="1" ht="25.5" customHeight="1">
      <c r="B96" s="47"/>
      <c r="C96" s="223" t="s">
        <v>215</v>
      </c>
      <c r="D96" s="223" t="s">
        <v>164</v>
      </c>
      <c r="E96" s="224" t="s">
        <v>1257</v>
      </c>
      <c r="F96" s="225" t="s">
        <v>1258</v>
      </c>
      <c r="G96" s="226" t="s">
        <v>1237</v>
      </c>
      <c r="H96" s="227">
        <v>1</v>
      </c>
      <c r="I96" s="228"/>
      <c r="J96" s="229">
        <f>ROUND(I96*H96,2)</f>
        <v>0</v>
      </c>
      <c r="K96" s="225" t="s">
        <v>168</v>
      </c>
      <c r="L96" s="73"/>
      <c r="M96" s="230" t="s">
        <v>37</v>
      </c>
      <c r="N96" s="231" t="s">
        <v>51</v>
      </c>
      <c r="O96" s="48"/>
      <c r="P96" s="232">
        <f>O96*H96</f>
        <v>0</v>
      </c>
      <c r="Q96" s="232">
        <v>0</v>
      </c>
      <c r="R96" s="232">
        <f>Q96*H96</f>
        <v>0</v>
      </c>
      <c r="S96" s="232">
        <v>0</v>
      </c>
      <c r="T96" s="233">
        <f>S96*H96</f>
        <v>0</v>
      </c>
      <c r="AR96" s="24" t="s">
        <v>1238</v>
      </c>
      <c r="AT96" s="24" t="s">
        <v>164</v>
      </c>
      <c r="AU96" s="24" t="s">
        <v>90</v>
      </c>
      <c r="AY96" s="24" t="s">
        <v>162</v>
      </c>
      <c r="BE96" s="234">
        <f>IF(N96="základní",J96,0)</f>
        <v>0</v>
      </c>
      <c r="BF96" s="234">
        <f>IF(N96="snížená",J96,0)</f>
        <v>0</v>
      </c>
      <c r="BG96" s="234">
        <f>IF(N96="zákl. přenesená",J96,0)</f>
        <v>0</v>
      </c>
      <c r="BH96" s="234">
        <f>IF(N96="sníž. přenesená",J96,0)</f>
        <v>0</v>
      </c>
      <c r="BI96" s="234">
        <f>IF(N96="nulová",J96,0)</f>
        <v>0</v>
      </c>
      <c r="BJ96" s="24" t="s">
        <v>88</v>
      </c>
      <c r="BK96" s="234">
        <f>ROUND(I96*H96,2)</f>
        <v>0</v>
      </c>
      <c r="BL96" s="24" t="s">
        <v>1238</v>
      </c>
      <c r="BM96" s="24" t="s">
        <v>1259</v>
      </c>
    </row>
    <row r="97" s="11" customFormat="1">
      <c r="B97" s="238"/>
      <c r="C97" s="239"/>
      <c r="D97" s="235" t="s">
        <v>173</v>
      </c>
      <c r="E97" s="240" t="s">
        <v>37</v>
      </c>
      <c r="F97" s="241" t="s">
        <v>88</v>
      </c>
      <c r="G97" s="239"/>
      <c r="H97" s="242">
        <v>1</v>
      </c>
      <c r="I97" s="243"/>
      <c r="J97" s="239"/>
      <c r="K97" s="239"/>
      <c r="L97" s="244"/>
      <c r="M97" s="245"/>
      <c r="N97" s="246"/>
      <c r="O97" s="246"/>
      <c r="P97" s="246"/>
      <c r="Q97" s="246"/>
      <c r="R97" s="246"/>
      <c r="S97" s="246"/>
      <c r="T97" s="247"/>
      <c r="AT97" s="248" t="s">
        <v>173</v>
      </c>
      <c r="AU97" s="248" t="s">
        <v>90</v>
      </c>
      <c r="AV97" s="11" t="s">
        <v>90</v>
      </c>
      <c r="AW97" s="11" t="s">
        <v>43</v>
      </c>
      <c r="AX97" s="11" t="s">
        <v>88</v>
      </c>
      <c r="AY97" s="248" t="s">
        <v>162</v>
      </c>
    </row>
    <row r="98" s="1" customFormat="1" ht="16.5" customHeight="1">
      <c r="B98" s="47"/>
      <c r="C98" s="223" t="s">
        <v>222</v>
      </c>
      <c r="D98" s="223" t="s">
        <v>164</v>
      </c>
      <c r="E98" s="224" t="s">
        <v>1260</v>
      </c>
      <c r="F98" s="225" t="s">
        <v>1261</v>
      </c>
      <c r="G98" s="226" t="s">
        <v>1237</v>
      </c>
      <c r="H98" s="227">
        <v>1</v>
      </c>
      <c r="I98" s="228"/>
      <c r="J98" s="229">
        <f>ROUND(I98*H98,2)</f>
        <v>0</v>
      </c>
      <c r="K98" s="225" t="s">
        <v>168</v>
      </c>
      <c r="L98" s="73"/>
      <c r="M98" s="230" t="s">
        <v>37</v>
      </c>
      <c r="N98" s="231" t="s">
        <v>51</v>
      </c>
      <c r="O98" s="48"/>
      <c r="P98" s="232">
        <f>O98*H98</f>
        <v>0</v>
      </c>
      <c r="Q98" s="232">
        <v>0</v>
      </c>
      <c r="R98" s="232">
        <f>Q98*H98</f>
        <v>0</v>
      </c>
      <c r="S98" s="232">
        <v>0</v>
      </c>
      <c r="T98" s="233">
        <f>S98*H98</f>
        <v>0</v>
      </c>
      <c r="AR98" s="24" t="s">
        <v>1238</v>
      </c>
      <c r="AT98" s="24" t="s">
        <v>164</v>
      </c>
      <c r="AU98" s="24" t="s">
        <v>90</v>
      </c>
      <c r="AY98" s="24" t="s">
        <v>162</v>
      </c>
      <c r="BE98" s="234">
        <f>IF(N98="základní",J98,0)</f>
        <v>0</v>
      </c>
      <c r="BF98" s="234">
        <f>IF(N98="snížená",J98,0)</f>
        <v>0</v>
      </c>
      <c r="BG98" s="234">
        <f>IF(N98="zákl. přenesená",J98,0)</f>
        <v>0</v>
      </c>
      <c r="BH98" s="234">
        <f>IF(N98="sníž. přenesená",J98,0)</f>
        <v>0</v>
      </c>
      <c r="BI98" s="234">
        <f>IF(N98="nulová",J98,0)</f>
        <v>0</v>
      </c>
      <c r="BJ98" s="24" t="s">
        <v>88</v>
      </c>
      <c r="BK98" s="234">
        <f>ROUND(I98*H98,2)</f>
        <v>0</v>
      </c>
      <c r="BL98" s="24" t="s">
        <v>1238</v>
      </c>
      <c r="BM98" s="24" t="s">
        <v>1262</v>
      </c>
    </row>
    <row r="99" s="11" customFormat="1">
      <c r="B99" s="238"/>
      <c r="C99" s="239"/>
      <c r="D99" s="235" t="s">
        <v>173</v>
      </c>
      <c r="E99" s="240" t="s">
        <v>37</v>
      </c>
      <c r="F99" s="241" t="s">
        <v>88</v>
      </c>
      <c r="G99" s="239"/>
      <c r="H99" s="242">
        <v>1</v>
      </c>
      <c r="I99" s="243"/>
      <c r="J99" s="239"/>
      <c r="K99" s="239"/>
      <c r="L99" s="244"/>
      <c r="M99" s="245"/>
      <c r="N99" s="246"/>
      <c r="O99" s="246"/>
      <c r="P99" s="246"/>
      <c r="Q99" s="246"/>
      <c r="R99" s="246"/>
      <c r="S99" s="246"/>
      <c r="T99" s="247"/>
      <c r="AT99" s="248" t="s">
        <v>173</v>
      </c>
      <c r="AU99" s="248" t="s">
        <v>90</v>
      </c>
      <c r="AV99" s="11" t="s">
        <v>90</v>
      </c>
      <c r="AW99" s="11" t="s">
        <v>43</v>
      </c>
      <c r="AX99" s="11" t="s">
        <v>88</v>
      </c>
      <c r="AY99" s="248" t="s">
        <v>162</v>
      </c>
    </row>
    <row r="100" s="1" customFormat="1" ht="16.5" customHeight="1">
      <c r="B100" s="47"/>
      <c r="C100" s="223" t="s">
        <v>226</v>
      </c>
      <c r="D100" s="223" t="s">
        <v>164</v>
      </c>
      <c r="E100" s="224" t="s">
        <v>1263</v>
      </c>
      <c r="F100" s="225" t="s">
        <v>1264</v>
      </c>
      <c r="G100" s="226" t="s">
        <v>1237</v>
      </c>
      <c r="H100" s="227">
        <v>1</v>
      </c>
      <c r="I100" s="228"/>
      <c r="J100" s="229">
        <f>ROUND(I100*H100,2)</f>
        <v>0</v>
      </c>
      <c r="K100" s="225" t="s">
        <v>168</v>
      </c>
      <c r="L100" s="73"/>
      <c r="M100" s="230" t="s">
        <v>37</v>
      </c>
      <c r="N100" s="231" t="s">
        <v>51</v>
      </c>
      <c r="O100" s="48"/>
      <c r="P100" s="232">
        <f>O100*H100</f>
        <v>0</v>
      </c>
      <c r="Q100" s="232">
        <v>0</v>
      </c>
      <c r="R100" s="232">
        <f>Q100*H100</f>
        <v>0</v>
      </c>
      <c r="S100" s="232">
        <v>0</v>
      </c>
      <c r="T100" s="233">
        <f>S100*H100</f>
        <v>0</v>
      </c>
      <c r="AR100" s="24" t="s">
        <v>1238</v>
      </c>
      <c r="AT100" s="24" t="s">
        <v>164</v>
      </c>
      <c r="AU100" s="24" t="s">
        <v>90</v>
      </c>
      <c r="AY100" s="24" t="s">
        <v>162</v>
      </c>
      <c r="BE100" s="234">
        <f>IF(N100="základní",J100,0)</f>
        <v>0</v>
      </c>
      <c r="BF100" s="234">
        <f>IF(N100="snížená",J100,0)</f>
        <v>0</v>
      </c>
      <c r="BG100" s="234">
        <f>IF(N100="zákl. přenesená",J100,0)</f>
        <v>0</v>
      </c>
      <c r="BH100" s="234">
        <f>IF(N100="sníž. přenesená",J100,0)</f>
        <v>0</v>
      </c>
      <c r="BI100" s="234">
        <f>IF(N100="nulová",J100,0)</f>
        <v>0</v>
      </c>
      <c r="BJ100" s="24" t="s">
        <v>88</v>
      </c>
      <c r="BK100" s="234">
        <f>ROUND(I100*H100,2)</f>
        <v>0</v>
      </c>
      <c r="BL100" s="24" t="s">
        <v>1238</v>
      </c>
      <c r="BM100" s="24" t="s">
        <v>1265</v>
      </c>
    </row>
    <row r="101" s="11" customFormat="1">
      <c r="B101" s="238"/>
      <c r="C101" s="239"/>
      <c r="D101" s="235" t="s">
        <v>173</v>
      </c>
      <c r="E101" s="240" t="s">
        <v>37</v>
      </c>
      <c r="F101" s="241" t="s">
        <v>88</v>
      </c>
      <c r="G101" s="239"/>
      <c r="H101" s="242">
        <v>1</v>
      </c>
      <c r="I101" s="243"/>
      <c r="J101" s="239"/>
      <c r="K101" s="239"/>
      <c r="L101" s="244"/>
      <c r="M101" s="245"/>
      <c r="N101" s="246"/>
      <c r="O101" s="246"/>
      <c r="P101" s="246"/>
      <c r="Q101" s="246"/>
      <c r="R101" s="246"/>
      <c r="S101" s="246"/>
      <c r="T101" s="247"/>
      <c r="AT101" s="248" t="s">
        <v>173</v>
      </c>
      <c r="AU101" s="248" t="s">
        <v>90</v>
      </c>
      <c r="AV101" s="11" t="s">
        <v>90</v>
      </c>
      <c r="AW101" s="11" t="s">
        <v>43</v>
      </c>
      <c r="AX101" s="11" t="s">
        <v>88</v>
      </c>
      <c r="AY101" s="248" t="s">
        <v>162</v>
      </c>
    </row>
    <row r="102" s="1" customFormat="1" ht="16.5" customHeight="1">
      <c r="B102" s="47"/>
      <c r="C102" s="223" t="s">
        <v>231</v>
      </c>
      <c r="D102" s="223" t="s">
        <v>164</v>
      </c>
      <c r="E102" s="224" t="s">
        <v>1266</v>
      </c>
      <c r="F102" s="225" t="s">
        <v>1267</v>
      </c>
      <c r="G102" s="226" t="s">
        <v>1237</v>
      </c>
      <c r="H102" s="227">
        <v>1</v>
      </c>
      <c r="I102" s="228"/>
      <c r="J102" s="229">
        <f>ROUND(I102*H102,2)</f>
        <v>0</v>
      </c>
      <c r="K102" s="225" t="s">
        <v>168</v>
      </c>
      <c r="L102" s="73"/>
      <c r="M102" s="230" t="s">
        <v>37</v>
      </c>
      <c r="N102" s="231" t="s">
        <v>51</v>
      </c>
      <c r="O102" s="48"/>
      <c r="P102" s="232">
        <f>O102*H102</f>
        <v>0</v>
      </c>
      <c r="Q102" s="232">
        <v>0</v>
      </c>
      <c r="R102" s="232">
        <f>Q102*H102</f>
        <v>0</v>
      </c>
      <c r="S102" s="232">
        <v>0</v>
      </c>
      <c r="T102" s="233">
        <f>S102*H102</f>
        <v>0</v>
      </c>
      <c r="AR102" s="24" t="s">
        <v>1238</v>
      </c>
      <c r="AT102" s="24" t="s">
        <v>164</v>
      </c>
      <c r="AU102" s="24" t="s">
        <v>90</v>
      </c>
      <c r="AY102" s="24" t="s">
        <v>162</v>
      </c>
      <c r="BE102" s="234">
        <f>IF(N102="základní",J102,0)</f>
        <v>0</v>
      </c>
      <c r="BF102" s="234">
        <f>IF(N102="snížená",J102,0)</f>
        <v>0</v>
      </c>
      <c r="BG102" s="234">
        <f>IF(N102="zákl. přenesená",J102,0)</f>
        <v>0</v>
      </c>
      <c r="BH102" s="234">
        <f>IF(N102="sníž. přenesená",J102,0)</f>
        <v>0</v>
      </c>
      <c r="BI102" s="234">
        <f>IF(N102="nulová",J102,0)</f>
        <v>0</v>
      </c>
      <c r="BJ102" s="24" t="s">
        <v>88</v>
      </c>
      <c r="BK102" s="234">
        <f>ROUND(I102*H102,2)</f>
        <v>0</v>
      </c>
      <c r="BL102" s="24" t="s">
        <v>1238</v>
      </c>
      <c r="BM102" s="24" t="s">
        <v>1268</v>
      </c>
    </row>
    <row r="103" s="11" customFormat="1">
      <c r="B103" s="238"/>
      <c r="C103" s="239"/>
      <c r="D103" s="235" t="s">
        <v>173</v>
      </c>
      <c r="E103" s="240" t="s">
        <v>37</v>
      </c>
      <c r="F103" s="241" t="s">
        <v>88</v>
      </c>
      <c r="G103" s="239"/>
      <c r="H103" s="242">
        <v>1</v>
      </c>
      <c r="I103" s="243"/>
      <c r="J103" s="239"/>
      <c r="K103" s="239"/>
      <c r="L103" s="244"/>
      <c r="M103" s="245"/>
      <c r="N103" s="246"/>
      <c r="O103" s="246"/>
      <c r="P103" s="246"/>
      <c r="Q103" s="246"/>
      <c r="R103" s="246"/>
      <c r="S103" s="246"/>
      <c r="T103" s="247"/>
      <c r="AT103" s="248" t="s">
        <v>173</v>
      </c>
      <c r="AU103" s="248" t="s">
        <v>90</v>
      </c>
      <c r="AV103" s="11" t="s">
        <v>90</v>
      </c>
      <c r="AW103" s="11" t="s">
        <v>43</v>
      </c>
      <c r="AX103" s="11" t="s">
        <v>88</v>
      </c>
      <c r="AY103" s="248" t="s">
        <v>162</v>
      </c>
    </row>
    <row r="104" s="10" customFormat="1" ht="29.88" customHeight="1">
      <c r="B104" s="207"/>
      <c r="C104" s="208"/>
      <c r="D104" s="209" t="s">
        <v>79</v>
      </c>
      <c r="E104" s="221" t="s">
        <v>1269</v>
      </c>
      <c r="F104" s="221" t="s">
        <v>1270</v>
      </c>
      <c r="G104" s="208"/>
      <c r="H104" s="208"/>
      <c r="I104" s="211"/>
      <c r="J104" s="222">
        <f>BK104</f>
        <v>0</v>
      </c>
      <c r="K104" s="208"/>
      <c r="L104" s="213"/>
      <c r="M104" s="214"/>
      <c r="N104" s="215"/>
      <c r="O104" s="215"/>
      <c r="P104" s="216">
        <f>SUM(P105:P108)</f>
        <v>0</v>
      </c>
      <c r="Q104" s="215"/>
      <c r="R104" s="216">
        <f>SUM(R105:R108)</f>
        <v>0</v>
      </c>
      <c r="S104" s="215"/>
      <c r="T104" s="217">
        <f>SUM(T105:T108)</f>
        <v>0</v>
      </c>
      <c r="AR104" s="218" t="s">
        <v>115</v>
      </c>
      <c r="AT104" s="219" t="s">
        <v>79</v>
      </c>
      <c r="AU104" s="219" t="s">
        <v>88</v>
      </c>
      <c r="AY104" s="218" t="s">
        <v>162</v>
      </c>
      <c r="BK104" s="220">
        <f>SUM(BK105:BK108)</f>
        <v>0</v>
      </c>
    </row>
    <row r="105" s="1" customFormat="1" ht="16.5" customHeight="1">
      <c r="B105" s="47"/>
      <c r="C105" s="223" t="s">
        <v>235</v>
      </c>
      <c r="D105" s="223" t="s">
        <v>164</v>
      </c>
      <c r="E105" s="224" t="s">
        <v>1271</v>
      </c>
      <c r="F105" s="225" t="s">
        <v>1272</v>
      </c>
      <c r="G105" s="226" t="s">
        <v>1237</v>
      </c>
      <c r="H105" s="227">
        <v>1</v>
      </c>
      <c r="I105" s="228"/>
      <c r="J105" s="229">
        <f>ROUND(I105*H105,2)</f>
        <v>0</v>
      </c>
      <c r="K105" s="225" t="s">
        <v>168</v>
      </c>
      <c r="L105" s="73"/>
      <c r="M105" s="230" t="s">
        <v>37</v>
      </c>
      <c r="N105" s="231" t="s">
        <v>51</v>
      </c>
      <c r="O105" s="48"/>
      <c r="P105" s="232">
        <f>O105*H105</f>
        <v>0</v>
      </c>
      <c r="Q105" s="232">
        <v>0</v>
      </c>
      <c r="R105" s="232">
        <f>Q105*H105</f>
        <v>0</v>
      </c>
      <c r="S105" s="232">
        <v>0</v>
      </c>
      <c r="T105" s="233">
        <f>S105*H105</f>
        <v>0</v>
      </c>
      <c r="AR105" s="24" t="s">
        <v>1238</v>
      </c>
      <c r="AT105" s="24" t="s">
        <v>164</v>
      </c>
      <c r="AU105" s="24" t="s">
        <v>90</v>
      </c>
      <c r="AY105" s="24" t="s">
        <v>162</v>
      </c>
      <c r="BE105" s="234">
        <f>IF(N105="základní",J105,0)</f>
        <v>0</v>
      </c>
      <c r="BF105" s="234">
        <f>IF(N105="snížená",J105,0)</f>
        <v>0</v>
      </c>
      <c r="BG105" s="234">
        <f>IF(N105="zákl. přenesená",J105,0)</f>
        <v>0</v>
      </c>
      <c r="BH105" s="234">
        <f>IF(N105="sníž. přenesená",J105,0)</f>
        <v>0</v>
      </c>
      <c r="BI105" s="234">
        <f>IF(N105="nulová",J105,0)</f>
        <v>0</v>
      </c>
      <c r="BJ105" s="24" t="s">
        <v>88</v>
      </c>
      <c r="BK105" s="234">
        <f>ROUND(I105*H105,2)</f>
        <v>0</v>
      </c>
      <c r="BL105" s="24" t="s">
        <v>1238</v>
      </c>
      <c r="BM105" s="24" t="s">
        <v>1273</v>
      </c>
    </row>
    <row r="106" s="11" customFormat="1">
      <c r="B106" s="238"/>
      <c r="C106" s="239"/>
      <c r="D106" s="235" t="s">
        <v>173</v>
      </c>
      <c r="E106" s="240" t="s">
        <v>37</v>
      </c>
      <c r="F106" s="241" t="s">
        <v>88</v>
      </c>
      <c r="G106" s="239"/>
      <c r="H106" s="242">
        <v>1</v>
      </c>
      <c r="I106" s="243"/>
      <c r="J106" s="239"/>
      <c r="K106" s="239"/>
      <c r="L106" s="244"/>
      <c r="M106" s="245"/>
      <c r="N106" s="246"/>
      <c r="O106" s="246"/>
      <c r="P106" s="246"/>
      <c r="Q106" s="246"/>
      <c r="R106" s="246"/>
      <c r="S106" s="246"/>
      <c r="T106" s="247"/>
      <c r="AT106" s="248" t="s">
        <v>173</v>
      </c>
      <c r="AU106" s="248" t="s">
        <v>90</v>
      </c>
      <c r="AV106" s="11" t="s">
        <v>90</v>
      </c>
      <c r="AW106" s="11" t="s">
        <v>43</v>
      </c>
      <c r="AX106" s="11" t="s">
        <v>88</v>
      </c>
      <c r="AY106" s="248" t="s">
        <v>162</v>
      </c>
    </row>
    <row r="107" s="1" customFormat="1" ht="16.5" customHeight="1">
      <c r="B107" s="47"/>
      <c r="C107" s="223" t="s">
        <v>248</v>
      </c>
      <c r="D107" s="223" t="s">
        <v>164</v>
      </c>
      <c r="E107" s="224" t="s">
        <v>1274</v>
      </c>
      <c r="F107" s="225" t="s">
        <v>1275</v>
      </c>
      <c r="G107" s="226" t="s">
        <v>1237</v>
      </c>
      <c r="H107" s="227">
        <v>1</v>
      </c>
      <c r="I107" s="228"/>
      <c r="J107" s="229">
        <f>ROUND(I107*H107,2)</f>
        <v>0</v>
      </c>
      <c r="K107" s="225" t="s">
        <v>168</v>
      </c>
      <c r="L107" s="73"/>
      <c r="M107" s="230" t="s">
        <v>37</v>
      </c>
      <c r="N107" s="231" t="s">
        <v>51</v>
      </c>
      <c r="O107" s="48"/>
      <c r="P107" s="232">
        <f>O107*H107</f>
        <v>0</v>
      </c>
      <c r="Q107" s="232">
        <v>0</v>
      </c>
      <c r="R107" s="232">
        <f>Q107*H107</f>
        <v>0</v>
      </c>
      <c r="S107" s="232">
        <v>0</v>
      </c>
      <c r="T107" s="233">
        <f>S107*H107</f>
        <v>0</v>
      </c>
      <c r="AR107" s="24" t="s">
        <v>1238</v>
      </c>
      <c r="AT107" s="24" t="s">
        <v>164</v>
      </c>
      <c r="AU107" s="24" t="s">
        <v>90</v>
      </c>
      <c r="AY107" s="24" t="s">
        <v>162</v>
      </c>
      <c r="BE107" s="234">
        <f>IF(N107="základní",J107,0)</f>
        <v>0</v>
      </c>
      <c r="BF107" s="234">
        <f>IF(N107="snížená",J107,0)</f>
        <v>0</v>
      </c>
      <c r="BG107" s="234">
        <f>IF(N107="zákl. přenesená",J107,0)</f>
        <v>0</v>
      </c>
      <c r="BH107" s="234">
        <f>IF(N107="sníž. přenesená",J107,0)</f>
        <v>0</v>
      </c>
      <c r="BI107" s="234">
        <f>IF(N107="nulová",J107,0)</f>
        <v>0</v>
      </c>
      <c r="BJ107" s="24" t="s">
        <v>88</v>
      </c>
      <c r="BK107" s="234">
        <f>ROUND(I107*H107,2)</f>
        <v>0</v>
      </c>
      <c r="BL107" s="24" t="s">
        <v>1238</v>
      </c>
      <c r="BM107" s="24" t="s">
        <v>1276</v>
      </c>
    </row>
    <row r="108" s="11" customFormat="1">
      <c r="B108" s="238"/>
      <c r="C108" s="239"/>
      <c r="D108" s="235" t="s">
        <v>173</v>
      </c>
      <c r="E108" s="240" t="s">
        <v>37</v>
      </c>
      <c r="F108" s="241" t="s">
        <v>88</v>
      </c>
      <c r="G108" s="239"/>
      <c r="H108" s="242">
        <v>1</v>
      </c>
      <c r="I108" s="243"/>
      <c r="J108" s="239"/>
      <c r="K108" s="239"/>
      <c r="L108" s="244"/>
      <c r="M108" s="294"/>
      <c r="N108" s="295"/>
      <c r="O108" s="295"/>
      <c r="P108" s="295"/>
      <c r="Q108" s="295"/>
      <c r="R108" s="295"/>
      <c r="S108" s="295"/>
      <c r="T108" s="296"/>
      <c r="AT108" s="248" t="s">
        <v>173</v>
      </c>
      <c r="AU108" s="248" t="s">
        <v>90</v>
      </c>
      <c r="AV108" s="11" t="s">
        <v>90</v>
      </c>
      <c r="AW108" s="11" t="s">
        <v>43</v>
      </c>
      <c r="AX108" s="11" t="s">
        <v>88</v>
      </c>
      <c r="AY108" s="248" t="s">
        <v>162</v>
      </c>
    </row>
    <row r="109" s="1" customFormat="1" ht="6.96" customHeight="1">
      <c r="B109" s="68"/>
      <c r="C109" s="69"/>
      <c r="D109" s="69"/>
      <c r="E109" s="69"/>
      <c r="F109" s="69"/>
      <c r="G109" s="69"/>
      <c r="H109" s="69"/>
      <c r="I109" s="168"/>
      <c r="J109" s="69"/>
      <c r="K109" s="69"/>
      <c r="L109" s="73"/>
    </row>
  </sheetData>
  <sheetProtection sheet="1" autoFilter="0" formatColumns="0" formatRows="0" objects="1" scenarios="1" spinCount="100000" saltValue="VtcK+zbulAFV6MnzL41X/pIX85ecpAZDBws2IeLAsr00zhInTR7KNxa1Wrz+9PQtAxYjhG2db7MGfJ/j23ZjLw==" hashValue="RjfFeAmfwwmyjUGtxiftO9HlrBuPC0h3RZQ+ddHPkFsZdDZUWS3bwWQhyG6Z/V6ijP7/6mlg0KI/7yI+wwi9yg==" algorithmName="SHA-512" password="CC35"/>
  <autoFilter ref="C79:K108"/>
  <mergeCells count="10">
    <mergeCell ref="E7:H7"/>
    <mergeCell ref="E9:H9"/>
    <mergeCell ref="E24:H24"/>
    <mergeCell ref="E45:H45"/>
    <mergeCell ref="E47:H47"/>
    <mergeCell ref="J51:J52"/>
    <mergeCell ref="E70:H70"/>
    <mergeCell ref="E72:H72"/>
    <mergeCell ref="G1:H1"/>
    <mergeCell ref="L2:V2"/>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7" customWidth="1"/>
    <col min="2" max="2" width="1.664063" style="297" customWidth="1"/>
    <col min="3" max="4" width="5" style="297" customWidth="1"/>
    <col min="5" max="5" width="11.67" style="297" customWidth="1"/>
    <col min="6" max="6" width="9.17" style="297" customWidth="1"/>
    <col min="7" max="7" width="5" style="297" customWidth="1"/>
    <col min="8" max="8" width="77.83" style="297" customWidth="1"/>
    <col min="9" max="10" width="20" style="297" customWidth="1"/>
    <col min="11" max="11" width="1.664063" style="297" customWidth="1"/>
  </cols>
  <sheetData>
    <row r="1" ht="37.5" customHeight="1"/>
    <row r="2" ht="7.5" customHeight="1">
      <c r="B2" s="298"/>
      <c r="C2" s="299"/>
      <c r="D2" s="299"/>
      <c r="E2" s="299"/>
      <c r="F2" s="299"/>
      <c r="G2" s="299"/>
      <c r="H2" s="299"/>
      <c r="I2" s="299"/>
      <c r="J2" s="299"/>
      <c r="K2" s="300"/>
    </row>
    <row r="3" s="15" customFormat="1" ht="45" customHeight="1">
      <c r="B3" s="301"/>
      <c r="C3" s="302" t="s">
        <v>1277</v>
      </c>
      <c r="D3" s="302"/>
      <c r="E3" s="302"/>
      <c r="F3" s="302"/>
      <c r="G3" s="302"/>
      <c r="H3" s="302"/>
      <c r="I3" s="302"/>
      <c r="J3" s="302"/>
      <c r="K3" s="303"/>
    </row>
    <row r="4" ht="25.5" customHeight="1">
      <c r="B4" s="304"/>
      <c r="C4" s="305" t="s">
        <v>1278</v>
      </c>
      <c r="D4" s="305"/>
      <c r="E4" s="305"/>
      <c r="F4" s="305"/>
      <c r="G4" s="305"/>
      <c r="H4" s="305"/>
      <c r="I4" s="305"/>
      <c r="J4" s="305"/>
      <c r="K4" s="306"/>
    </row>
    <row r="5" ht="5.25" customHeight="1">
      <c r="B5" s="304"/>
      <c r="C5" s="307"/>
      <c r="D5" s="307"/>
      <c r="E5" s="307"/>
      <c r="F5" s="307"/>
      <c r="G5" s="307"/>
      <c r="H5" s="307"/>
      <c r="I5" s="307"/>
      <c r="J5" s="307"/>
      <c r="K5" s="306"/>
    </row>
    <row r="6" ht="15" customHeight="1">
      <c r="B6" s="304"/>
      <c r="C6" s="308" t="s">
        <v>1279</v>
      </c>
      <c r="D6" s="308"/>
      <c r="E6" s="308"/>
      <c r="F6" s="308"/>
      <c r="G6" s="308"/>
      <c r="H6" s="308"/>
      <c r="I6" s="308"/>
      <c r="J6" s="308"/>
      <c r="K6" s="306"/>
    </row>
    <row r="7" ht="15" customHeight="1">
      <c r="B7" s="309"/>
      <c r="C7" s="308" t="s">
        <v>1280</v>
      </c>
      <c r="D7" s="308"/>
      <c r="E7" s="308"/>
      <c r="F7" s="308"/>
      <c r="G7" s="308"/>
      <c r="H7" s="308"/>
      <c r="I7" s="308"/>
      <c r="J7" s="308"/>
      <c r="K7" s="306"/>
    </row>
    <row r="8" ht="12.75" customHeight="1">
      <c r="B8" s="309"/>
      <c r="C8" s="308"/>
      <c r="D8" s="308"/>
      <c r="E8" s="308"/>
      <c r="F8" s="308"/>
      <c r="G8" s="308"/>
      <c r="H8" s="308"/>
      <c r="I8" s="308"/>
      <c r="J8" s="308"/>
      <c r="K8" s="306"/>
    </row>
    <row r="9" ht="15" customHeight="1">
      <c r="B9" s="309"/>
      <c r="C9" s="308" t="s">
        <v>1281</v>
      </c>
      <c r="D9" s="308"/>
      <c r="E9" s="308"/>
      <c r="F9" s="308"/>
      <c r="G9" s="308"/>
      <c r="H9" s="308"/>
      <c r="I9" s="308"/>
      <c r="J9" s="308"/>
      <c r="K9" s="306"/>
    </row>
    <row r="10" ht="15" customHeight="1">
      <c r="B10" s="309"/>
      <c r="C10" s="308"/>
      <c r="D10" s="308" t="s">
        <v>1282</v>
      </c>
      <c r="E10" s="308"/>
      <c r="F10" s="308"/>
      <c r="G10" s="308"/>
      <c r="H10" s="308"/>
      <c r="I10" s="308"/>
      <c r="J10" s="308"/>
      <c r="K10" s="306"/>
    </row>
    <row r="11" ht="15" customHeight="1">
      <c r="B11" s="309"/>
      <c r="C11" s="310"/>
      <c r="D11" s="308" t="s">
        <v>1283</v>
      </c>
      <c r="E11" s="308"/>
      <c r="F11" s="308"/>
      <c r="G11" s="308"/>
      <c r="H11" s="308"/>
      <c r="I11" s="308"/>
      <c r="J11" s="308"/>
      <c r="K11" s="306"/>
    </row>
    <row r="12" ht="12.75" customHeight="1">
      <c r="B12" s="309"/>
      <c r="C12" s="310"/>
      <c r="D12" s="310"/>
      <c r="E12" s="310"/>
      <c r="F12" s="310"/>
      <c r="G12" s="310"/>
      <c r="H12" s="310"/>
      <c r="I12" s="310"/>
      <c r="J12" s="310"/>
      <c r="K12" s="306"/>
    </row>
    <row r="13" ht="15" customHeight="1">
      <c r="B13" s="309"/>
      <c r="C13" s="310"/>
      <c r="D13" s="308" t="s">
        <v>1284</v>
      </c>
      <c r="E13" s="308"/>
      <c r="F13" s="308"/>
      <c r="G13" s="308"/>
      <c r="H13" s="308"/>
      <c r="I13" s="308"/>
      <c r="J13" s="308"/>
      <c r="K13" s="306"/>
    </row>
    <row r="14" ht="15" customHeight="1">
      <c r="B14" s="309"/>
      <c r="C14" s="310"/>
      <c r="D14" s="308" t="s">
        <v>1285</v>
      </c>
      <c r="E14" s="308"/>
      <c r="F14" s="308"/>
      <c r="G14" s="308"/>
      <c r="H14" s="308"/>
      <c r="I14" s="308"/>
      <c r="J14" s="308"/>
      <c r="K14" s="306"/>
    </row>
    <row r="15" ht="15" customHeight="1">
      <c r="B15" s="309"/>
      <c r="C15" s="310"/>
      <c r="D15" s="308" t="s">
        <v>1286</v>
      </c>
      <c r="E15" s="308"/>
      <c r="F15" s="308"/>
      <c r="G15" s="308"/>
      <c r="H15" s="308"/>
      <c r="I15" s="308"/>
      <c r="J15" s="308"/>
      <c r="K15" s="306"/>
    </row>
    <row r="16" ht="15" customHeight="1">
      <c r="B16" s="309"/>
      <c r="C16" s="310"/>
      <c r="D16" s="310"/>
      <c r="E16" s="311" t="s">
        <v>87</v>
      </c>
      <c r="F16" s="308" t="s">
        <v>1287</v>
      </c>
      <c r="G16" s="308"/>
      <c r="H16" s="308"/>
      <c r="I16" s="308"/>
      <c r="J16" s="308"/>
      <c r="K16" s="306"/>
    </row>
    <row r="17" ht="15" customHeight="1">
      <c r="B17" s="309"/>
      <c r="C17" s="310"/>
      <c r="D17" s="310"/>
      <c r="E17" s="311" t="s">
        <v>1288</v>
      </c>
      <c r="F17" s="308" t="s">
        <v>1289</v>
      </c>
      <c r="G17" s="308"/>
      <c r="H17" s="308"/>
      <c r="I17" s="308"/>
      <c r="J17" s="308"/>
      <c r="K17" s="306"/>
    </row>
    <row r="18" ht="15" customHeight="1">
      <c r="B18" s="309"/>
      <c r="C18" s="310"/>
      <c r="D18" s="310"/>
      <c r="E18" s="311" t="s">
        <v>1290</v>
      </c>
      <c r="F18" s="308" t="s">
        <v>1291</v>
      </c>
      <c r="G18" s="308"/>
      <c r="H18" s="308"/>
      <c r="I18" s="308"/>
      <c r="J18" s="308"/>
      <c r="K18" s="306"/>
    </row>
    <row r="19" ht="15" customHeight="1">
      <c r="B19" s="309"/>
      <c r="C19" s="310"/>
      <c r="D19" s="310"/>
      <c r="E19" s="311" t="s">
        <v>1292</v>
      </c>
      <c r="F19" s="308" t="s">
        <v>1293</v>
      </c>
      <c r="G19" s="308"/>
      <c r="H19" s="308"/>
      <c r="I19" s="308"/>
      <c r="J19" s="308"/>
      <c r="K19" s="306"/>
    </row>
    <row r="20" ht="15" customHeight="1">
      <c r="B20" s="309"/>
      <c r="C20" s="310"/>
      <c r="D20" s="310"/>
      <c r="E20" s="311" t="s">
        <v>1294</v>
      </c>
      <c r="F20" s="308" t="s">
        <v>1295</v>
      </c>
      <c r="G20" s="308"/>
      <c r="H20" s="308"/>
      <c r="I20" s="308"/>
      <c r="J20" s="308"/>
      <c r="K20" s="306"/>
    </row>
    <row r="21" ht="15" customHeight="1">
      <c r="B21" s="309"/>
      <c r="C21" s="310"/>
      <c r="D21" s="310"/>
      <c r="E21" s="311" t="s">
        <v>1296</v>
      </c>
      <c r="F21" s="308" t="s">
        <v>1297</v>
      </c>
      <c r="G21" s="308"/>
      <c r="H21" s="308"/>
      <c r="I21" s="308"/>
      <c r="J21" s="308"/>
      <c r="K21" s="306"/>
    </row>
    <row r="22" ht="12.75" customHeight="1">
      <c r="B22" s="309"/>
      <c r="C22" s="310"/>
      <c r="D22" s="310"/>
      <c r="E22" s="310"/>
      <c r="F22" s="310"/>
      <c r="G22" s="310"/>
      <c r="H22" s="310"/>
      <c r="I22" s="310"/>
      <c r="J22" s="310"/>
      <c r="K22" s="306"/>
    </row>
    <row r="23" ht="15" customHeight="1">
      <c r="B23" s="309"/>
      <c r="C23" s="308" t="s">
        <v>1298</v>
      </c>
      <c r="D23" s="308"/>
      <c r="E23" s="308"/>
      <c r="F23" s="308"/>
      <c r="G23" s="308"/>
      <c r="H23" s="308"/>
      <c r="I23" s="308"/>
      <c r="J23" s="308"/>
      <c r="K23" s="306"/>
    </row>
    <row r="24" ht="15" customHeight="1">
      <c r="B24" s="309"/>
      <c r="C24" s="308" t="s">
        <v>1299</v>
      </c>
      <c r="D24" s="308"/>
      <c r="E24" s="308"/>
      <c r="F24" s="308"/>
      <c r="G24" s="308"/>
      <c r="H24" s="308"/>
      <c r="I24" s="308"/>
      <c r="J24" s="308"/>
      <c r="K24" s="306"/>
    </row>
    <row r="25" ht="15" customHeight="1">
      <c r="B25" s="309"/>
      <c r="C25" s="308"/>
      <c r="D25" s="308" t="s">
        <v>1300</v>
      </c>
      <c r="E25" s="308"/>
      <c r="F25" s="308"/>
      <c r="G25" s="308"/>
      <c r="H25" s="308"/>
      <c r="I25" s="308"/>
      <c r="J25" s="308"/>
      <c r="K25" s="306"/>
    </row>
    <row r="26" ht="15" customHeight="1">
      <c r="B26" s="309"/>
      <c r="C26" s="310"/>
      <c r="D26" s="308" t="s">
        <v>1301</v>
      </c>
      <c r="E26" s="308"/>
      <c r="F26" s="308"/>
      <c r="G26" s="308"/>
      <c r="H26" s="308"/>
      <c r="I26" s="308"/>
      <c r="J26" s="308"/>
      <c r="K26" s="306"/>
    </row>
    <row r="27" ht="12.75" customHeight="1">
      <c r="B27" s="309"/>
      <c r="C27" s="310"/>
      <c r="D27" s="310"/>
      <c r="E27" s="310"/>
      <c r="F27" s="310"/>
      <c r="G27" s="310"/>
      <c r="H27" s="310"/>
      <c r="I27" s="310"/>
      <c r="J27" s="310"/>
      <c r="K27" s="306"/>
    </row>
    <row r="28" ht="15" customHeight="1">
      <c r="B28" s="309"/>
      <c r="C28" s="310"/>
      <c r="D28" s="308" t="s">
        <v>1302</v>
      </c>
      <c r="E28" s="308"/>
      <c r="F28" s="308"/>
      <c r="G28" s="308"/>
      <c r="H28" s="308"/>
      <c r="I28" s="308"/>
      <c r="J28" s="308"/>
      <c r="K28" s="306"/>
    </row>
    <row r="29" ht="15" customHeight="1">
      <c r="B29" s="309"/>
      <c r="C29" s="310"/>
      <c r="D29" s="308" t="s">
        <v>1303</v>
      </c>
      <c r="E29" s="308"/>
      <c r="F29" s="308"/>
      <c r="G29" s="308"/>
      <c r="H29" s="308"/>
      <c r="I29" s="308"/>
      <c r="J29" s="308"/>
      <c r="K29" s="306"/>
    </row>
    <row r="30" ht="12.75" customHeight="1">
      <c r="B30" s="309"/>
      <c r="C30" s="310"/>
      <c r="D30" s="310"/>
      <c r="E30" s="310"/>
      <c r="F30" s="310"/>
      <c r="G30" s="310"/>
      <c r="H30" s="310"/>
      <c r="I30" s="310"/>
      <c r="J30" s="310"/>
      <c r="K30" s="306"/>
    </row>
    <row r="31" ht="15" customHeight="1">
      <c r="B31" s="309"/>
      <c r="C31" s="310"/>
      <c r="D31" s="308" t="s">
        <v>1304</v>
      </c>
      <c r="E31" s="308"/>
      <c r="F31" s="308"/>
      <c r="G31" s="308"/>
      <c r="H31" s="308"/>
      <c r="I31" s="308"/>
      <c r="J31" s="308"/>
      <c r="K31" s="306"/>
    </row>
    <row r="32" ht="15" customHeight="1">
      <c r="B32" s="309"/>
      <c r="C32" s="310"/>
      <c r="D32" s="308" t="s">
        <v>1305</v>
      </c>
      <c r="E32" s="308"/>
      <c r="F32" s="308"/>
      <c r="G32" s="308"/>
      <c r="H32" s="308"/>
      <c r="I32" s="308"/>
      <c r="J32" s="308"/>
      <c r="K32" s="306"/>
    </row>
    <row r="33" ht="15" customHeight="1">
      <c r="B33" s="309"/>
      <c r="C33" s="310"/>
      <c r="D33" s="308" t="s">
        <v>1306</v>
      </c>
      <c r="E33" s="308"/>
      <c r="F33" s="308"/>
      <c r="G33" s="308"/>
      <c r="H33" s="308"/>
      <c r="I33" s="308"/>
      <c r="J33" s="308"/>
      <c r="K33" s="306"/>
    </row>
    <row r="34" ht="15" customHeight="1">
      <c r="B34" s="309"/>
      <c r="C34" s="310"/>
      <c r="D34" s="308"/>
      <c r="E34" s="312" t="s">
        <v>147</v>
      </c>
      <c r="F34" s="308"/>
      <c r="G34" s="308" t="s">
        <v>1307</v>
      </c>
      <c r="H34" s="308"/>
      <c r="I34" s="308"/>
      <c r="J34" s="308"/>
      <c r="K34" s="306"/>
    </row>
    <row r="35" ht="30.75" customHeight="1">
      <c r="B35" s="309"/>
      <c r="C35" s="310"/>
      <c r="D35" s="308"/>
      <c r="E35" s="312" t="s">
        <v>1308</v>
      </c>
      <c r="F35" s="308"/>
      <c r="G35" s="308" t="s">
        <v>1309</v>
      </c>
      <c r="H35" s="308"/>
      <c r="I35" s="308"/>
      <c r="J35" s="308"/>
      <c r="K35" s="306"/>
    </row>
    <row r="36" ht="15" customHeight="1">
      <c r="B36" s="309"/>
      <c r="C36" s="310"/>
      <c r="D36" s="308"/>
      <c r="E36" s="312" t="s">
        <v>61</v>
      </c>
      <c r="F36" s="308"/>
      <c r="G36" s="308" t="s">
        <v>1310</v>
      </c>
      <c r="H36" s="308"/>
      <c r="I36" s="308"/>
      <c r="J36" s="308"/>
      <c r="K36" s="306"/>
    </row>
    <row r="37" ht="15" customHeight="1">
      <c r="B37" s="309"/>
      <c r="C37" s="310"/>
      <c r="D37" s="308"/>
      <c r="E37" s="312" t="s">
        <v>148</v>
      </c>
      <c r="F37" s="308"/>
      <c r="G37" s="308" t="s">
        <v>1311</v>
      </c>
      <c r="H37" s="308"/>
      <c r="I37" s="308"/>
      <c r="J37" s="308"/>
      <c r="K37" s="306"/>
    </row>
    <row r="38" ht="15" customHeight="1">
      <c r="B38" s="309"/>
      <c r="C38" s="310"/>
      <c r="D38" s="308"/>
      <c r="E38" s="312" t="s">
        <v>149</v>
      </c>
      <c r="F38" s="308"/>
      <c r="G38" s="308" t="s">
        <v>1312</v>
      </c>
      <c r="H38" s="308"/>
      <c r="I38" s="308"/>
      <c r="J38" s="308"/>
      <c r="K38" s="306"/>
    </row>
    <row r="39" ht="15" customHeight="1">
      <c r="B39" s="309"/>
      <c r="C39" s="310"/>
      <c r="D39" s="308"/>
      <c r="E39" s="312" t="s">
        <v>150</v>
      </c>
      <c r="F39" s="308"/>
      <c r="G39" s="308" t="s">
        <v>1313</v>
      </c>
      <c r="H39" s="308"/>
      <c r="I39" s="308"/>
      <c r="J39" s="308"/>
      <c r="K39" s="306"/>
    </row>
    <row r="40" ht="15" customHeight="1">
      <c r="B40" s="309"/>
      <c r="C40" s="310"/>
      <c r="D40" s="308"/>
      <c r="E40" s="312" t="s">
        <v>1314</v>
      </c>
      <c r="F40" s="308"/>
      <c r="G40" s="308" t="s">
        <v>1315</v>
      </c>
      <c r="H40" s="308"/>
      <c r="I40" s="308"/>
      <c r="J40" s="308"/>
      <c r="K40" s="306"/>
    </row>
    <row r="41" ht="15" customHeight="1">
      <c r="B41" s="309"/>
      <c r="C41" s="310"/>
      <c r="D41" s="308"/>
      <c r="E41" s="312"/>
      <c r="F41" s="308"/>
      <c r="G41" s="308" t="s">
        <v>1316</v>
      </c>
      <c r="H41" s="308"/>
      <c r="I41" s="308"/>
      <c r="J41" s="308"/>
      <c r="K41" s="306"/>
    </row>
    <row r="42" ht="15" customHeight="1">
      <c r="B42" s="309"/>
      <c r="C42" s="310"/>
      <c r="D42" s="308"/>
      <c r="E42" s="312" t="s">
        <v>1317</v>
      </c>
      <c r="F42" s="308"/>
      <c r="G42" s="308" t="s">
        <v>1318</v>
      </c>
      <c r="H42" s="308"/>
      <c r="I42" s="308"/>
      <c r="J42" s="308"/>
      <c r="K42" s="306"/>
    </row>
    <row r="43" ht="15" customHeight="1">
      <c r="B43" s="309"/>
      <c r="C43" s="310"/>
      <c r="D43" s="308"/>
      <c r="E43" s="312" t="s">
        <v>152</v>
      </c>
      <c r="F43" s="308"/>
      <c r="G43" s="308" t="s">
        <v>1319</v>
      </c>
      <c r="H43" s="308"/>
      <c r="I43" s="308"/>
      <c r="J43" s="308"/>
      <c r="K43" s="306"/>
    </row>
    <row r="44" ht="12.75" customHeight="1">
      <c r="B44" s="309"/>
      <c r="C44" s="310"/>
      <c r="D44" s="308"/>
      <c r="E44" s="308"/>
      <c r="F44" s="308"/>
      <c r="G44" s="308"/>
      <c r="H44" s="308"/>
      <c r="I44" s="308"/>
      <c r="J44" s="308"/>
      <c r="K44" s="306"/>
    </row>
    <row r="45" ht="15" customHeight="1">
      <c r="B45" s="309"/>
      <c r="C45" s="310"/>
      <c r="D45" s="308" t="s">
        <v>1320</v>
      </c>
      <c r="E45" s="308"/>
      <c r="F45" s="308"/>
      <c r="G45" s="308"/>
      <c r="H45" s="308"/>
      <c r="I45" s="308"/>
      <c r="J45" s="308"/>
      <c r="K45" s="306"/>
    </row>
    <row r="46" ht="15" customHeight="1">
      <c r="B46" s="309"/>
      <c r="C46" s="310"/>
      <c r="D46" s="310"/>
      <c r="E46" s="308" t="s">
        <v>1321</v>
      </c>
      <c r="F46" s="308"/>
      <c r="G46" s="308"/>
      <c r="H46" s="308"/>
      <c r="I46" s="308"/>
      <c r="J46" s="308"/>
      <c r="K46" s="306"/>
    </row>
    <row r="47" ht="15" customHeight="1">
      <c r="B47" s="309"/>
      <c r="C47" s="310"/>
      <c r="D47" s="310"/>
      <c r="E47" s="308" t="s">
        <v>1322</v>
      </c>
      <c r="F47" s="308"/>
      <c r="G47" s="308"/>
      <c r="H47" s="308"/>
      <c r="I47" s="308"/>
      <c r="J47" s="308"/>
      <c r="K47" s="306"/>
    </row>
    <row r="48" ht="15" customHeight="1">
      <c r="B48" s="309"/>
      <c r="C48" s="310"/>
      <c r="D48" s="310"/>
      <c r="E48" s="308" t="s">
        <v>1323</v>
      </c>
      <c r="F48" s="308"/>
      <c r="G48" s="308"/>
      <c r="H48" s="308"/>
      <c r="I48" s="308"/>
      <c r="J48" s="308"/>
      <c r="K48" s="306"/>
    </row>
    <row r="49" ht="15" customHeight="1">
      <c r="B49" s="309"/>
      <c r="C49" s="310"/>
      <c r="D49" s="308" t="s">
        <v>1324</v>
      </c>
      <c r="E49" s="308"/>
      <c r="F49" s="308"/>
      <c r="G49" s="308"/>
      <c r="H49" s="308"/>
      <c r="I49" s="308"/>
      <c r="J49" s="308"/>
      <c r="K49" s="306"/>
    </row>
    <row r="50" ht="25.5" customHeight="1">
      <c r="B50" s="304"/>
      <c r="C50" s="305" t="s">
        <v>1325</v>
      </c>
      <c r="D50" s="305"/>
      <c r="E50" s="305"/>
      <c r="F50" s="305"/>
      <c r="G50" s="305"/>
      <c r="H50" s="305"/>
      <c r="I50" s="305"/>
      <c r="J50" s="305"/>
      <c r="K50" s="306"/>
    </row>
    <row r="51" ht="5.25" customHeight="1">
      <c r="B51" s="304"/>
      <c r="C51" s="307"/>
      <c r="D51" s="307"/>
      <c r="E51" s="307"/>
      <c r="F51" s="307"/>
      <c r="G51" s="307"/>
      <c r="H51" s="307"/>
      <c r="I51" s="307"/>
      <c r="J51" s="307"/>
      <c r="K51" s="306"/>
    </row>
    <row r="52" ht="15" customHeight="1">
      <c r="B52" s="304"/>
      <c r="C52" s="308" t="s">
        <v>1326</v>
      </c>
      <c r="D52" s="308"/>
      <c r="E52" s="308"/>
      <c r="F52" s="308"/>
      <c r="G52" s="308"/>
      <c r="H52" s="308"/>
      <c r="I52" s="308"/>
      <c r="J52" s="308"/>
      <c r="K52" s="306"/>
    </row>
    <row r="53" ht="15" customHeight="1">
      <c r="B53" s="304"/>
      <c r="C53" s="308" t="s">
        <v>1327</v>
      </c>
      <c r="D53" s="308"/>
      <c r="E53" s="308"/>
      <c r="F53" s="308"/>
      <c r="G53" s="308"/>
      <c r="H53" s="308"/>
      <c r="I53" s="308"/>
      <c r="J53" s="308"/>
      <c r="K53" s="306"/>
    </row>
    <row r="54" ht="12.75" customHeight="1">
      <c r="B54" s="304"/>
      <c r="C54" s="308"/>
      <c r="D54" s="308"/>
      <c r="E54" s="308"/>
      <c r="F54" s="308"/>
      <c r="G54" s="308"/>
      <c r="H54" s="308"/>
      <c r="I54" s="308"/>
      <c r="J54" s="308"/>
      <c r="K54" s="306"/>
    </row>
    <row r="55" ht="15" customHeight="1">
      <c r="B55" s="304"/>
      <c r="C55" s="308" t="s">
        <v>1328</v>
      </c>
      <c r="D55" s="308"/>
      <c r="E55" s="308"/>
      <c r="F55" s="308"/>
      <c r="G55" s="308"/>
      <c r="H55" s="308"/>
      <c r="I55" s="308"/>
      <c r="J55" s="308"/>
      <c r="K55" s="306"/>
    </row>
    <row r="56" ht="15" customHeight="1">
      <c r="B56" s="304"/>
      <c r="C56" s="310"/>
      <c r="D56" s="308" t="s">
        <v>1329</v>
      </c>
      <c r="E56" s="308"/>
      <c r="F56" s="308"/>
      <c r="G56" s="308"/>
      <c r="H56" s="308"/>
      <c r="I56" s="308"/>
      <c r="J56" s="308"/>
      <c r="K56" s="306"/>
    </row>
    <row r="57" ht="15" customHeight="1">
      <c r="B57" s="304"/>
      <c r="C57" s="310"/>
      <c r="D57" s="308" t="s">
        <v>1330</v>
      </c>
      <c r="E57" s="308"/>
      <c r="F57" s="308"/>
      <c r="G57" s="308"/>
      <c r="H57" s="308"/>
      <c r="I57" s="308"/>
      <c r="J57" s="308"/>
      <c r="K57" s="306"/>
    </row>
    <row r="58" ht="15" customHeight="1">
      <c r="B58" s="304"/>
      <c r="C58" s="310"/>
      <c r="D58" s="308" t="s">
        <v>1331</v>
      </c>
      <c r="E58" s="308"/>
      <c r="F58" s="308"/>
      <c r="G58" s="308"/>
      <c r="H58" s="308"/>
      <c r="I58" s="308"/>
      <c r="J58" s="308"/>
      <c r="K58" s="306"/>
    </row>
    <row r="59" ht="15" customHeight="1">
      <c r="B59" s="304"/>
      <c r="C59" s="310"/>
      <c r="D59" s="308" t="s">
        <v>1332</v>
      </c>
      <c r="E59" s="308"/>
      <c r="F59" s="308"/>
      <c r="G59" s="308"/>
      <c r="H59" s="308"/>
      <c r="I59" s="308"/>
      <c r="J59" s="308"/>
      <c r="K59" s="306"/>
    </row>
    <row r="60" ht="15" customHeight="1">
      <c r="B60" s="304"/>
      <c r="C60" s="310"/>
      <c r="D60" s="313" t="s">
        <v>1333</v>
      </c>
      <c r="E60" s="313"/>
      <c r="F60" s="313"/>
      <c r="G60" s="313"/>
      <c r="H60" s="313"/>
      <c r="I60" s="313"/>
      <c r="J60" s="313"/>
      <c r="K60" s="306"/>
    </row>
    <row r="61" ht="15" customHeight="1">
      <c r="B61" s="304"/>
      <c r="C61" s="310"/>
      <c r="D61" s="308" t="s">
        <v>1334</v>
      </c>
      <c r="E61" s="308"/>
      <c r="F61" s="308"/>
      <c r="G61" s="308"/>
      <c r="H61" s="308"/>
      <c r="I61" s="308"/>
      <c r="J61" s="308"/>
      <c r="K61" s="306"/>
    </row>
    <row r="62" ht="12.75" customHeight="1">
      <c r="B62" s="304"/>
      <c r="C62" s="310"/>
      <c r="D62" s="310"/>
      <c r="E62" s="314"/>
      <c r="F62" s="310"/>
      <c r="G62" s="310"/>
      <c r="H62" s="310"/>
      <c r="I62" s="310"/>
      <c r="J62" s="310"/>
      <c r="K62" s="306"/>
    </row>
    <row r="63" ht="15" customHeight="1">
      <c r="B63" s="304"/>
      <c r="C63" s="310"/>
      <c r="D63" s="308" t="s">
        <v>1335</v>
      </c>
      <c r="E63" s="308"/>
      <c r="F63" s="308"/>
      <c r="G63" s="308"/>
      <c r="H63" s="308"/>
      <c r="I63" s="308"/>
      <c r="J63" s="308"/>
      <c r="K63" s="306"/>
    </row>
    <row r="64" ht="15" customHeight="1">
      <c r="B64" s="304"/>
      <c r="C64" s="310"/>
      <c r="D64" s="313" t="s">
        <v>1336</v>
      </c>
      <c r="E64" s="313"/>
      <c r="F64" s="313"/>
      <c r="G64" s="313"/>
      <c r="H64" s="313"/>
      <c r="I64" s="313"/>
      <c r="J64" s="313"/>
      <c r="K64" s="306"/>
    </row>
    <row r="65" ht="15" customHeight="1">
      <c r="B65" s="304"/>
      <c r="C65" s="310"/>
      <c r="D65" s="308" t="s">
        <v>1337</v>
      </c>
      <c r="E65" s="308"/>
      <c r="F65" s="308"/>
      <c r="G65" s="308"/>
      <c r="H65" s="308"/>
      <c r="I65" s="308"/>
      <c r="J65" s="308"/>
      <c r="K65" s="306"/>
    </row>
    <row r="66" ht="15" customHeight="1">
      <c r="B66" s="304"/>
      <c r="C66" s="310"/>
      <c r="D66" s="308" t="s">
        <v>1338</v>
      </c>
      <c r="E66" s="308"/>
      <c r="F66" s="308"/>
      <c r="G66" s="308"/>
      <c r="H66" s="308"/>
      <c r="I66" s="308"/>
      <c r="J66" s="308"/>
      <c r="K66" s="306"/>
    </row>
    <row r="67" ht="15" customHeight="1">
      <c r="B67" s="304"/>
      <c r="C67" s="310"/>
      <c r="D67" s="308" t="s">
        <v>1339</v>
      </c>
      <c r="E67" s="308"/>
      <c r="F67" s="308"/>
      <c r="G67" s="308"/>
      <c r="H67" s="308"/>
      <c r="I67" s="308"/>
      <c r="J67" s="308"/>
      <c r="K67" s="306"/>
    </row>
    <row r="68" ht="15" customHeight="1">
      <c r="B68" s="304"/>
      <c r="C68" s="310"/>
      <c r="D68" s="308" t="s">
        <v>1340</v>
      </c>
      <c r="E68" s="308"/>
      <c r="F68" s="308"/>
      <c r="G68" s="308"/>
      <c r="H68" s="308"/>
      <c r="I68" s="308"/>
      <c r="J68" s="308"/>
      <c r="K68" s="306"/>
    </row>
    <row r="69" ht="12.75" customHeight="1">
      <c r="B69" s="315"/>
      <c r="C69" s="316"/>
      <c r="D69" s="316"/>
      <c r="E69" s="316"/>
      <c r="F69" s="316"/>
      <c r="G69" s="316"/>
      <c r="H69" s="316"/>
      <c r="I69" s="316"/>
      <c r="J69" s="316"/>
      <c r="K69" s="317"/>
    </row>
    <row r="70" ht="18.75" customHeight="1">
      <c r="B70" s="318"/>
      <c r="C70" s="318"/>
      <c r="D70" s="318"/>
      <c r="E70" s="318"/>
      <c r="F70" s="318"/>
      <c r="G70" s="318"/>
      <c r="H70" s="318"/>
      <c r="I70" s="318"/>
      <c r="J70" s="318"/>
      <c r="K70" s="319"/>
    </row>
    <row r="71" ht="18.75" customHeight="1">
      <c r="B71" s="319"/>
      <c r="C71" s="319"/>
      <c r="D71" s="319"/>
      <c r="E71" s="319"/>
      <c r="F71" s="319"/>
      <c r="G71" s="319"/>
      <c r="H71" s="319"/>
      <c r="I71" s="319"/>
      <c r="J71" s="319"/>
      <c r="K71" s="319"/>
    </row>
    <row r="72" ht="7.5" customHeight="1">
      <c r="B72" s="320"/>
      <c r="C72" s="321"/>
      <c r="D72" s="321"/>
      <c r="E72" s="321"/>
      <c r="F72" s="321"/>
      <c r="G72" s="321"/>
      <c r="H72" s="321"/>
      <c r="I72" s="321"/>
      <c r="J72" s="321"/>
      <c r="K72" s="322"/>
    </row>
    <row r="73" ht="45" customHeight="1">
      <c r="B73" s="323"/>
      <c r="C73" s="324" t="s">
        <v>110</v>
      </c>
      <c r="D73" s="324"/>
      <c r="E73" s="324"/>
      <c r="F73" s="324"/>
      <c r="G73" s="324"/>
      <c r="H73" s="324"/>
      <c r="I73" s="324"/>
      <c r="J73" s="324"/>
      <c r="K73" s="325"/>
    </row>
    <row r="74" ht="17.25" customHeight="1">
      <c r="B74" s="323"/>
      <c r="C74" s="326" t="s">
        <v>1341</v>
      </c>
      <c r="D74" s="326"/>
      <c r="E74" s="326"/>
      <c r="F74" s="326" t="s">
        <v>1342</v>
      </c>
      <c r="G74" s="327"/>
      <c r="H74" s="326" t="s">
        <v>148</v>
      </c>
      <c r="I74" s="326" t="s">
        <v>65</v>
      </c>
      <c r="J74" s="326" t="s">
        <v>1343</v>
      </c>
      <c r="K74" s="325"/>
    </row>
    <row r="75" ht="17.25" customHeight="1">
      <c r="B75" s="323"/>
      <c r="C75" s="328" t="s">
        <v>1344</v>
      </c>
      <c r="D75" s="328"/>
      <c r="E75" s="328"/>
      <c r="F75" s="329" t="s">
        <v>1345</v>
      </c>
      <c r="G75" s="330"/>
      <c r="H75" s="328"/>
      <c r="I75" s="328"/>
      <c r="J75" s="328" t="s">
        <v>1346</v>
      </c>
      <c r="K75" s="325"/>
    </row>
    <row r="76" ht="5.25" customHeight="1">
      <c r="B76" s="323"/>
      <c r="C76" s="331"/>
      <c r="D76" s="331"/>
      <c r="E76" s="331"/>
      <c r="F76" s="331"/>
      <c r="G76" s="332"/>
      <c r="H76" s="331"/>
      <c r="I76" s="331"/>
      <c r="J76" s="331"/>
      <c r="K76" s="325"/>
    </row>
    <row r="77" ht="15" customHeight="1">
      <c r="B77" s="323"/>
      <c r="C77" s="312" t="s">
        <v>61</v>
      </c>
      <c r="D77" s="331"/>
      <c r="E77" s="331"/>
      <c r="F77" s="333" t="s">
        <v>1347</v>
      </c>
      <c r="G77" s="332"/>
      <c r="H77" s="312" t="s">
        <v>1348</v>
      </c>
      <c r="I77" s="312" t="s">
        <v>1349</v>
      </c>
      <c r="J77" s="312">
        <v>20</v>
      </c>
      <c r="K77" s="325"/>
    </row>
    <row r="78" ht="15" customHeight="1">
      <c r="B78" s="323"/>
      <c r="C78" s="312" t="s">
        <v>1350</v>
      </c>
      <c r="D78" s="312"/>
      <c r="E78" s="312"/>
      <c r="F78" s="333" t="s">
        <v>1347</v>
      </c>
      <c r="G78" s="332"/>
      <c r="H78" s="312" t="s">
        <v>1351</v>
      </c>
      <c r="I78" s="312" t="s">
        <v>1349</v>
      </c>
      <c r="J78" s="312">
        <v>120</v>
      </c>
      <c r="K78" s="325"/>
    </row>
    <row r="79" ht="15" customHeight="1">
      <c r="B79" s="334"/>
      <c r="C79" s="312" t="s">
        <v>1352</v>
      </c>
      <c r="D79" s="312"/>
      <c r="E79" s="312"/>
      <c r="F79" s="333" t="s">
        <v>1353</v>
      </c>
      <c r="G79" s="332"/>
      <c r="H79" s="312" t="s">
        <v>1354</v>
      </c>
      <c r="I79" s="312" t="s">
        <v>1349</v>
      </c>
      <c r="J79" s="312">
        <v>50</v>
      </c>
      <c r="K79" s="325"/>
    </row>
    <row r="80" ht="15" customHeight="1">
      <c r="B80" s="334"/>
      <c r="C80" s="312" t="s">
        <v>1355</v>
      </c>
      <c r="D80" s="312"/>
      <c r="E80" s="312"/>
      <c r="F80" s="333" t="s">
        <v>1347</v>
      </c>
      <c r="G80" s="332"/>
      <c r="H80" s="312" t="s">
        <v>1356</v>
      </c>
      <c r="I80" s="312" t="s">
        <v>1357</v>
      </c>
      <c r="J80" s="312"/>
      <c r="K80" s="325"/>
    </row>
    <row r="81" ht="15" customHeight="1">
      <c r="B81" s="334"/>
      <c r="C81" s="335" t="s">
        <v>1358</v>
      </c>
      <c r="D81" s="335"/>
      <c r="E81" s="335"/>
      <c r="F81" s="336" t="s">
        <v>1353</v>
      </c>
      <c r="G81" s="335"/>
      <c r="H81" s="335" t="s">
        <v>1359</v>
      </c>
      <c r="I81" s="335" t="s">
        <v>1349</v>
      </c>
      <c r="J81" s="335">
        <v>15</v>
      </c>
      <c r="K81" s="325"/>
    </row>
    <row r="82" ht="15" customHeight="1">
      <c r="B82" s="334"/>
      <c r="C82" s="335" t="s">
        <v>1360</v>
      </c>
      <c r="D82" s="335"/>
      <c r="E82" s="335"/>
      <c r="F82" s="336" t="s">
        <v>1353</v>
      </c>
      <c r="G82" s="335"/>
      <c r="H82" s="335" t="s">
        <v>1361</v>
      </c>
      <c r="I82" s="335" t="s">
        <v>1349</v>
      </c>
      <c r="J82" s="335">
        <v>15</v>
      </c>
      <c r="K82" s="325"/>
    </row>
    <row r="83" ht="15" customHeight="1">
      <c r="B83" s="334"/>
      <c r="C83" s="335" t="s">
        <v>1362</v>
      </c>
      <c r="D83" s="335"/>
      <c r="E83" s="335"/>
      <c r="F83" s="336" t="s">
        <v>1353</v>
      </c>
      <c r="G83" s="335"/>
      <c r="H83" s="335" t="s">
        <v>1363</v>
      </c>
      <c r="I83" s="335" t="s">
        <v>1349</v>
      </c>
      <c r="J83" s="335">
        <v>20</v>
      </c>
      <c r="K83" s="325"/>
    </row>
    <row r="84" ht="15" customHeight="1">
      <c r="B84" s="334"/>
      <c r="C84" s="335" t="s">
        <v>1364</v>
      </c>
      <c r="D84" s="335"/>
      <c r="E84" s="335"/>
      <c r="F84" s="336" t="s">
        <v>1353</v>
      </c>
      <c r="G84" s="335"/>
      <c r="H84" s="335" t="s">
        <v>1365</v>
      </c>
      <c r="I84" s="335" t="s">
        <v>1349</v>
      </c>
      <c r="J84" s="335">
        <v>20</v>
      </c>
      <c r="K84" s="325"/>
    </row>
    <row r="85" ht="15" customHeight="1">
      <c r="B85" s="334"/>
      <c r="C85" s="312" t="s">
        <v>1366</v>
      </c>
      <c r="D85" s="312"/>
      <c r="E85" s="312"/>
      <c r="F85" s="333" t="s">
        <v>1353</v>
      </c>
      <c r="G85" s="332"/>
      <c r="H85" s="312" t="s">
        <v>1367</v>
      </c>
      <c r="I85" s="312" t="s">
        <v>1349</v>
      </c>
      <c r="J85" s="312">
        <v>50</v>
      </c>
      <c r="K85" s="325"/>
    </row>
    <row r="86" ht="15" customHeight="1">
      <c r="B86" s="334"/>
      <c r="C86" s="312" t="s">
        <v>1368</v>
      </c>
      <c r="D86" s="312"/>
      <c r="E86" s="312"/>
      <c r="F86" s="333" t="s">
        <v>1353</v>
      </c>
      <c r="G86" s="332"/>
      <c r="H86" s="312" t="s">
        <v>1369</v>
      </c>
      <c r="I86" s="312" t="s">
        <v>1349</v>
      </c>
      <c r="J86" s="312">
        <v>20</v>
      </c>
      <c r="K86" s="325"/>
    </row>
    <row r="87" ht="15" customHeight="1">
      <c r="B87" s="334"/>
      <c r="C87" s="312" t="s">
        <v>1370</v>
      </c>
      <c r="D87" s="312"/>
      <c r="E87" s="312"/>
      <c r="F87" s="333" t="s">
        <v>1353</v>
      </c>
      <c r="G87" s="332"/>
      <c r="H87" s="312" t="s">
        <v>1371</v>
      </c>
      <c r="I87" s="312" t="s">
        <v>1349</v>
      </c>
      <c r="J87" s="312">
        <v>20</v>
      </c>
      <c r="K87" s="325"/>
    </row>
    <row r="88" ht="15" customHeight="1">
      <c r="B88" s="334"/>
      <c r="C88" s="312" t="s">
        <v>1372</v>
      </c>
      <c r="D88" s="312"/>
      <c r="E88" s="312"/>
      <c r="F88" s="333" t="s">
        <v>1353</v>
      </c>
      <c r="G88" s="332"/>
      <c r="H88" s="312" t="s">
        <v>1373</v>
      </c>
      <c r="I88" s="312" t="s">
        <v>1349</v>
      </c>
      <c r="J88" s="312">
        <v>50</v>
      </c>
      <c r="K88" s="325"/>
    </row>
    <row r="89" ht="15" customHeight="1">
      <c r="B89" s="334"/>
      <c r="C89" s="312" t="s">
        <v>1374</v>
      </c>
      <c r="D89" s="312"/>
      <c r="E89" s="312"/>
      <c r="F89" s="333" t="s">
        <v>1353</v>
      </c>
      <c r="G89" s="332"/>
      <c r="H89" s="312" t="s">
        <v>1374</v>
      </c>
      <c r="I89" s="312" t="s">
        <v>1349</v>
      </c>
      <c r="J89" s="312">
        <v>50</v>
      </c>
      <c r="K89" s="325"/>
    </row>
    <row r="90" ht="15" customHeight="1">
      <c r="B90" s="334"/>
      <c r="C90" s="312" t="s">
        <v>153</v>
      </c>
      <c r="D90" s="312"/>
      <c r="E90" s="312"/>
      <c r="F90" s="333" t="s">
        <v>1353</v>
      </c>
      <c r="G90" s="332"/>
      <c r="H90" s="312" t="s">
        <v>1375</v>
      </c>
      <c r="I90" s="312" t="s">
        <v>1349</v>
      </c>
      <c r="J90" s="312">
        <v>255</v>
      </c>
      <c r="K90" s="325"/>
    </row>
    <row r="91" ht="15" customHeight="1">
      <c r="B91" s="334"/>
      <c r="C91" s="312" t="s">
        <v>1376</v>
      </c>
      <c r="D91" s="312"/>
      <c r="E91" s="312"/>
      <c r="F91" s="333" t="s">
        <v>1347</v>
      </c>
      <c r="G91" s="332"/>
      <c r="H91" s="312" t="s">
        <v>1377</v>
      </c>
      <c r="I91" s="312" t="s">
        <v>1378</v>
      </c>
      <c r="J91" s="312"/>
      <c r="K91" s="325"/>
    </row>
    <row r="92" ht="15" customHeight="1">
      <c r="B92" s="334"/>
      <c r="C92" s="312" t="s">
        <v>1379</v>
      </c>
      <c r="D92" s="312"/>
      <c r="E92" s="312"/>
      <c r="F92" s="333" t="s">
        <v>1347</v>
      </c>
      <c r="G92" s="332"/>
      <c r="H92" s="312" t="s">
        <v>1380</v>
      </c>
      <c r="I92" s="312" t="s">
        <v>1381</v>
      </c>
      <c r="J92" s="312"/>
      <c r="K92" s="325"/>
    </row>
    <row r="93" ht="15" customHeight="1">
      <c r="B93" s="334"/>
      <c r="C93" s="312" t="s">
        <v>1382</v>
      </c>
      <c r="D93" s="312"/>
      <c r="E93" s="312"/>
      <c r="F93" s="333" t="s">
        <v>1347</v>
      </c>
      <c r="G93" s="332"/>
      <c r="H93" s="312" t="s">
        <v>1382</v>
      </c>
      <c r="I93" s="312" t="s">
        <v>1381</v>
      </c>
      <c r="J93" s="312"/>
      <c r="K93" s="325"/>
    </row>
    <row r="94" ht="15" customHeight="1">
      <c r="B94" s="334"/>
      <c r="C94" s="312" t="s">
        <v>46</v>
      </c>
      <c r="D94" s="312"/>
      <c r="E94" s="312"/>
      <c r="F94" s="333" t="s">
        <v>1347</v>
      </c>
      <c r="G94" s="332"/>
      <c r="H94" s="312" t="s">
        <v>1383</v>
      </c>
      <c r="I94" s="312" t="s">
        <v>1381</v>
      </c>
      <c r="J94" s="312"/>
      <c r="K94" s="325"/>
    </row>
    <row r="95" ht="15" customHeight="1">
      <c r="B95" s="334"/>
      <c r="C95" s="312" t="s">
        <v>56</v>
      </c>
      <c r="D95" s="312"/>
      <c r="E95" s="312"/>
      <c r="F95" s="333" t="s">
        <v>1347</v>
      </c>
      <c r="G95" s="332"/>
      <c r="H95" s="312" t="s">
        <v>1384</v>
      </c>
      <c r="I95" s="312" t="s">
        <v>1381</v>
      </c>
      <c r="J95" s="312"/>
      <c r="K95" s="325"/>
    </row>
    <row r="96" ht="15" customHeight="1">
      <c r="B96" s="337"/>
      <c r="C96" s="338"/>
      <c r="D96" s="338"/>
      <c r="E96" s="338"/>
      <c r="F96" s="338"/>
      <c r="G96" s="338"/>
      <c r="H96" s="338"/>
      <c r="I96" s="338"/>
      <c r="J96" s="338"/>
      <c r="K96" s="339"/>
    </row>
    <row r="97" ht="18.75" customHeight="1">
      <c r="B97" s="340"/>
      <c r="C97" s="341"/>
      <c r="D97" s="341"/>
      <c r="E97" s="341"/>
      <c r="F97" s="341"/>
      <c r="G97" s="341"/>
      <c r="H97" s="341"/>
      <c r="I97" s="341"/>
      <c r="J97" s="341"/>
      <c r="K97" s="340"/>
    </row>
    <row r="98" ht="18.75" customHeight="1">
      <c r="B98" s="319"/>
      <c r="C98" s="319"/>
      <c r="D98" s="319"/>
      <c r="E98" s="319"/>
      <c r="F98" s="319"/>
      <c r="G98" s="319"/>
      <c r="H98" s="319"/>
      <c r="I98" s="319"/>
      <c r="J98" s="319"/>
      <c r="K98" s="319"/>
    </row>
    <row r="99" ht="7.5" customHeight="1">
      <c r="B99" s="320"/>
      <c r="C99" s="321"/>
      <c r="D99" s="321"/>
      <c r="E99" s="321"/>
      <c r="F99" s="321"/>
      <c r="G99" s="321"/>
      <c r="H99" s="321"/>
      <c r="I99" s="321"/>
      <c r="J99" s="321"/>
      <c r="K99" s="322"/>
    </row>
    <row r="100" ht="45" customHeight="1">
      <c r="B100" s="323"/>
      <c r="C100" s="324" t="s">
        <v>1385</v>
      </c>
      <c r="D100" s="324"/>
      <c r="E100" s="324"/>
      <c r="F100" s="324"/>
      <c r="G100" s="324"/>
      <c r="H100" s="324"/>
      <c r="I100" s="324"/>
      <c r="J100" s="324"/>
      <c r="K100" s="325"/>
    </row>
    <row r="101" ht="17.25" customHeight="1">
      <c r="B101" s="323"/>
      <c r="C101" s="326" t="s">
        <v>1341</v>
      </c>
      <c r="D101" s="326"/>
      <c r="E101" s="326"/>
      <c r="F101" s="326" t="s">
        <v>1342</v>
      </c>
      <c r="G101" s="327"/>
      <c r="H101" s="326" t="s">
        <v>148</v>
      </c>
      <c r="I101" s="326" t="s">
        <v>65</v>
      </c>
      <c r="J101" s="326" t="s">
        <v>1343</v>
      </c>
      <c r="K101" s="325"/>
    </row>
    <row r="102" ht="17.25" customHeight="1">
      <c r="B102" s="323"/>
      <c r="C102" s="328" t="s">
        <v>1344</v>
      </c>
      <c r="D102" s="328"/>
      <c r="E102" s="328"/>
      <c r="F102" s="329" t="s">
        <v>1345</v>
      </c>
      <c r="G102" s="330"/>
      <c r="H102" s="328"/>
      <c r="I102" s="328"/>
      <c r="J102" s="328" t="s">
        <v>1346</v>
      </c>
      <c r="K102" s="325"/>
    </row>
    <row r="103" ht="5.25" customHeight="1">
      <c r="B103" s="323"/>
      <c r="C103" s="326"/>
      <c r="D103" s="326"/>
      <c r="E103" s="326"/>
      <c r="F103" s="326"/>
      <c r="G103" s="342"/>
      <c r="H103" s="326"/>
      <c r="I103" s="326"/>
      <c r="J103" s="326"/>
      <c r="K103" s="325"/>
    </row>
    <row r="104" ht="15" customHeight="1">
      <c r="B104" s="323"/>
      <c r="C104" s="312" t="s">
        <v>61</v>
      </c>
      <c r="D104" s="331"/>
      <c r="E104" s="331"/>
      <c r="F104" s="333" t="s">
        <v>1347</v>
      </c>
      <c r="G104" s="342"/>
      <c r="H104" s="312" t="s">
        <v>1386</v>
      </c>
      <c r="I104" s="312" t="s">
        <v>1349</v>
      </c>
      <c r="J104" s="312">
        <v>20</v>
      </c>
      <c r="K104" s="325"/>
    </row>
    <row r="105" ht="15" customHeight="1">
      <c r="B105" s="323"/>
      <c r="C105" s="312" t="s">
        <v>1350</v>
      </c>
      <c r="D105" s="312"/>
      <c r="E105" s="312"/>
      <c r="F105" s="333" t="s">
        <v>1347</v>
      </c>
      <c r="G105" s="312"/>
      <c r="H105" s="312" t="s">
        <v>1386</v>
      </c>
      <c r="I105" s="312" t="s">
        <v>1349</v>
      </c>
      <c r="J105" s="312">
        <v>120</v>
      </c>
      <c r="K105" s="325"/>
    </row>
    <row r="106" ht="15" customHeight="1">
      <c r="B106" s="334"/>
      <c r="C106" s="312" t="s">
        <v>1352</v>
      </c>
      <c r="D106" s="312"/>
      <c r="E106" s="312"/>
      <c r="F106" s="333" t="s">
        <v>1353</v>
      </c>
      <c r="G106" s="312"/>
      <c r="H106" s="312" t="s">
        <v>1386</v>
      </c>
      <c r="I106" s="312" t="s">
        <v>1349</v>
      </c>
      <c r="J106" s="312">
        <v>50</v>
      </c>
      <c r="K106" s="325"/>
    </row>
    <row r="107" ht="15" customHeight="1">
      <c r="B107" s="334"/>
      <c r="C107" s="312" t="s">
        <v>1355</v>
      </c>
      <c r="D107" s="312"/>
      <c r="E107" s="312"/>
      <c r="F107" s="333" t="s">
        <v>1347</v>
      </c>
      <c r="G107" s="312"/>
      <c r="H107" s="312" t="s">
        <v>1386</v>
      </c>
      <c r="I107" s="312" t="s">
        <v>1357</v>
      </c>
      <c r="J107" s="312"/>
      <c r="K107" s="325"/>
    </row>
    <row r="108" ht="15" customHeight="1">
      <c r="B108" s="334"/>
      <c r="C108" s="312" t="s">
        <v>1366</v>
      </c>
      <c r="D108" s="312"/>
      <c r="E108" s="312"/>
      <c r="F108" s="333" t="s">
        <v>1353</v>
      </c>
      <c r="G108" s="312"/>
      <c r="H108" s="312" t="s">
        <v>1386</v>
      </c>
      <c r="I108" s="312" t="s">
        <v>1349</v>
      </c>
      <c r="J108" s="312">
        <v>50</v>
      </c>
      <c r="K108" s="325"/>
    </row>
    <row r="109" ht="15" customHeight="1">
      <c r="B109" s="334"/>
      <c r="C109" s="312" t="s">
        <v>1374</v>
      </c>
      <c r="D109" s="312"/>
      <c r="E109" s="312"/>
      <c r="F109" s="333" t="s">
        <v>1353</v>
      </c>
      <c r="G109" s="312"/>
      <c r="H109" s="312" t="s">
        <v>1386</v>
      </c>
      <c r="I109" s="312" t="s">
        <v>1349</v>
      </c>
      <c r="J109" s="312">
        <v>50</v>
      </c>
      <c r="K109" s="325"/>
    </row>
    <row r="110" ht="15" customHeight="1">
      <c r="B110" s="334"/>
      <c r="C110" s="312" t="s">
        <v>1372</v>
      </c>
      <c r="D110" s="312"/>
      <c r="E110" s="312"/>
      <c r="F110" s="333" t="s">
        <v>1353</v>
      </c>
      <c r="G110" s="312"/>
      <c r="H110" s="312" t="s">
        <v>1386</v>
      </c>
      <c r="I110" s="312" t="s">
        <v>1349</v>
      </c>
      <c r="J110" s="312">
        <v>50</v>
      </c>
      <c r="K110" s="325"/>
    </row>
    <row r="111" ht="15" customHeight="1">
      <c r="B111" s="334"/>
      <c r="C111" s="312" t="s">
        <v>61</v>
      </c>
      <c r="D111" s="312"/>
      <c r="E111" s="312"/>
      <c r="F111" s="333" t="s">
        <v>1347</v>
      </c>
      <c r="G111" s="312"/>
      <c r="H111" s="312" t="s">
        <v>1387</v>
      </c>
      <c r="I111" s="312" t="s">
        <v>1349</v>
      </c>
      <c r="J111" s="312">
        <v>20</v>
      </c>
      <c r="K111" s="325"/>
    </row>
    <row r="112" ht="15" customHeight="1">
      <c r="B112" s="334"/>
      <c r="C112" s="312" t="s">
        <v>1388</v>
      </c>
      <c r="D112" s="312"/>
      <c r="E112" s="312"/>
      <c r="F112" s="333" t="s">
        <v>1347</v>
      </c>
      <c r="G112" s="312"/>
      <c r="H112" s="312" t="s">
        <v>1389</v>
      </c>
      <c r="I112" s="312" t="s">
        <v>1349</v>
      </c>
      <c r="J112" s="312">
        <v>120</v>
      </c>
      <c r="K112" s="325"/>
    </row>
    <row r="113" ht="15" customHeight="1">
      <c r="B113" s="334"/>
      <c r="C113" s="312" t="s">
        <v>46</v>
      </c>
      <c r="D113" s="312"/>
      <c r="E113" s="312"/>
      <c r="F113" s="333" t="s">
        <v>1347</v>
      </c>
      <c r="G113" s="312"/>
      <c r="H113" s="312" t="s">
        <v>1390</v>
      </c>
      <c r="I113" s="312" t="s">
        <v>1381</v>
      </c>
      <c r="J113" s="312"/>
      <c r="K113" s="325"/>
    </row>
    <row r="114" ht="15" customHeight="1">
      <c r="B114" s="334"/>
      <c r="C114" s="312" t="s">
        <v>56</v>
      </c>
      <c r="D114" s="312"/>
      <c r="E114" s="312"/>
      <c r="F114" s="333" t="s">
        <v>1347</v>
      </c>
      <c r="G114" s="312"/>
      <c r="H114" s="312" t="s">
        <v>1391</v>
      </c>
      <c r="I114" s="312" t="s">
        <v>1381</v>
      </c>
      <c r="J114" s="312"/>
      <c r="K114" s="325"/>
    </row>
    <row r="115" ht="15" customHeight="1">
      <c r="B115" s="334"/>
      <c r="C115" s="312" t="s">
        <v>65</v>
      </c>
      <c r="D115" s="312"/>
      <c r="E115" s="312"/>
      <c r="F115" s="333" t="s">
        <v>1347</v>
      </c>
      <c r="G115" s="312"/>
      <c r="H115" s="312" t="s">
        <v>1392</v>
      </c>
      <c r="I115" s="312" t="s">
        <v>1393</v>
      </c>
      <c r="J115" s="312"/>
      <c r="K115" s="325"/>
    </row>
    <row r="116" ht="15" customHeight="1">
      <c r="B116" s="337"/>
      <c r="C116" s="343"/>
      <c r="D116" s="343"/>
      <c r="E116" s="343"/>
      <c r="F116" s="343"/>
      <c r="G116" s="343"/>
      <c r="H116" s="343"/>
      <c r="I116" s="343"/>
      <c r="J116" s="343"/>
      <c r="K116" s="339"/>
    </row>
    <row r="117" ht="18.75" customHeight="1">
      <c r="B117" s="344"/>
      <c r="C117" s="308"/>
      <c r="D117" s="308"/>
      <c r="E117" s="308"/>
      <c r="F117" s="345"/>
      <c r="G117" s="308"/>
      <c r="H117" s="308"/>
      <c r="I117" s="308"/>
      <c r="J117" s="308"/>
      <c r="K117" s="344"/>
    </row>
    <row r="118" ht="18.75" customHeight="1">
      <c r="B118" s="319"/>
      <c r="C118" s="319"/>
      <c r="D118" s="319"/>
      <c r="E118" s="319"/>
      <c r="F118" s="319"/>
      <c r="G118" s="319"/>
      <c r="H118" s="319"/>
      <c r="I118" s="319"/>
      <c r="J118" s="319"/>
      <c r="K118" s="319"/>
    </row>
    <row r="119" ht="7.5" customHeight="1">
      <c r="B119" s="346"/>
      <c r="C119" s="347"/>
      <c r="D119" s="347"/>
      <c r="E119" s="347"/>
      <c r="F119" s="347"/>
      <c r="G119" s="347"/>
      <c r="H119" s="347"/>
      <c r="I119" s="347"/>
      <c r="J119" s="347"/>
      <c r="K119" s="348"/>
    </row>
    <row r="120" ht="45" customHeight="1">
      <c r="B120" s="349"/>
      <c r="C120" s="302" t="s">
        <v>1394</v>
      </c>
      <c r="D120" s="302"/>
      <c r="E120" s="302"/>
      <c r="F120" s="302"/>
      <c r="G120" s="302"/>
      <c r="H120" s="302"/>
      <c r="I120" s="302"/>
      <c r="J120" s="302"/>
      <c r="K120" s="350"/>
    </row>
    <row r="121" ht="17.25" customHeight="1">
      <c r="B121" s="351"/>
      <c r="C121" s="326" t="s">
        <v>1341</v>
      </c>
      <c r="D121" s="326"/>
      <c r="E121" s="326"/>
      <c r="F121" s="326" t="s">
        <v>1342</v>
      </c>
      <c r="G121" s="327"/>
      <c r="H121" s="326" t="s">
        <v>148</v>
      </c>
      <c r="I121" s="326" t="s">
        <v>65</v>
      </c>
      <c r="J121" s="326" t="s">
        <v>1343</v>
      </c>
      <c r="K121" s="352"/>
    </row>
    <row r="122" ht="17.25" customHeight="1">
      <c r="B122" s="351"/>
      <c r="C122" s="328" t="s">
        <v>1344</v>
      </c>
      <c r="D122" s="328"/>
      <c r="E122" s="328"/>
      <c r="F122" s="329" t="s">
        <v>1345</v>
      </c>
      <c r="G122" s="330"/>
      <c r="H122" s="328"/>
      <c r="I122" s="328"/>
      <c r="J122" s="328" t="s">
        <v>1346</v>
      </c>
      <c r="K122" s="352"/>
    </row>
    <row r="123" ht="5.25" customHeight="1">
      <c r="B123" s="353"/>
      <c r="C123" s="331"/>
      <c r="D123" s="331"/>
      <c r="E123" s="331"/>
      <c r="F123" s="331"/>
      <c r="G123" s="312"/>
      <c r="H123" s="331"/>
      <c r="I123" s="331"/>
      <c r="J123" s="331"/>
      <c r="K123" s="354"/>
    </row>
    <row r="124" ht="15" customHeight="1">
      <c r="B124" s="353"/>
      <c r="C124" s="312" t="s">
        <v>1350</v>
      </c>
      <c r="D124" s="331"/>
      <c r="E124" s="331"/>
      <c r="F124" s="333" t="s">
        <v>1347</v>
      </c>
      <c r="G124" s="312"/>
      <c r="H124" s="312" t="s">
        <v>1386</v>
      </c>
      <c r="I124" s="312" t="s">
        <v>1349</v>
      </c>
      <c r="J124" s="312">
        <v>120</v>
      </c>
      <c r="K124" s="355"/>
    </row>
    <row r="125" ht="15" customHeight="1">
      <c r="B125" s="353"/>
      <c r="C125" s="312" t="s">
        <v>1395</v>
      </c>
      <c r="D125" s="312"/>
      <c r="E125" s="312"/>
      <c r="F125" s="333" t="s">
        <v>1347</v>
      </c>
      <c r="G125" s="312"/>
      <c r="H125" s="312" t="s">
        <v>1396</v>
      </c>
      <c r="I125" s="312" t="s">
        <v>1349</v>
      </c>
      <c r="J125" s="312" t="s">
        <v>1397</v>
      </c>
      <c r="K125" s="355"/>
    </row>
    <row r="126" ht="15" customHeight="1">
      <c r="B126" s="353"/>
      <c r="C126" s="312" t="s">
        <v>1296</v>
      </c>
      <c r="D126" s="312"/>
      <c r="E126" s="312"/>
      <c r="F126" s="333" t="s">
        <v>1347</v>
      </c>
      <c r="G126" s="312"/>
      <c r="H126" s="312" t="s">
        <v>1398</v>
      </c>
      <c r="I126" s="312" t="s">
        <v>1349</v>
      </c>
      <c r="J126" s="312" t="s">
        <v>1397</v>
      </c>
      <c r="K126" s="355"/>
    </row>
    <row r="127" ht="15" customHeight="1">
      <c r="B127" s="353"/>
      <c r="C127" s="312" t="s">
        <v>1358</v>
      </c>
      <c r="D127" s="312"/>
      <c r="E127" s="312"/>
      <c r="F127" s="333" t="s">
        <v>1353</v>
      </c>
      <c r="G127" s="312"/>
      <c r="H127" s="312" t="s">
        <v>1359</v>
      </c>
      <c r="I127" s="312" t="s">
        <v>1349</v>
      </c>
      <c r="J127" s="312">
        <v>15</v>
      </c>
      <c r="K127" s="355"/>
    </row>
    <row r="128" ht="15" customHeight="1">
      <c r="B128" s="353"/>
      <c r="C128" s="335" t="s">
        <v>1360</v>
      </c>
      <c r="D128" s="335"/>
      <c r="E128" s="335"/>
      <c r="F128" s="336" t="s">
        <v>1353</v>
      </c>
      <c r="G128" s="335"/>
      <c r="H128" s="335" t="s">
        <v>1361</v>
      </c>
      <c r="I128" s="335" t="s">
        <v>1349</v>
      </c>
      <c r="J128" s="335">
        <v>15</v>
      </c>
      <c r="K128" s="355"/>
    </row>
    <row r="129" ht="15" customHeight="1">
      <c r="B129" s="353"/>
      <c r="C129" s="335" t="s">
        <v>1362</v>
      </c>
      <c r="D129" s="335"/>
      <c r="E129" s="335"/>
      <c r="F129" s="336" t="s">
        <v>1353</v>
      </c>
      <c r="G129" s="335"/>
      <c r="H129" s="335" t="s">
        <v>1363</v>
      </c>
      <c r="I129" s="335" t="s">
        <v>1349</v>
      </c>
      <c r="J129" s="335">
        <v>20</v>
      </c>
      <c r="K129" s="355"/>
    </row>
    <row r="130" ht="15" customHeight="1">
      <c r="B130" s="353"/>
      <c r="C130" s="335" t="s">
        <v>1364</v>
      </c>
      <c r="D130" s="335"/>
      <c r="E130" s="335"/>
      <c r="F130" s="336" t="s">
        <v>1353</v>
      </c>
      <c r="G130" s="335"/>
      <c r="H130" s="335" t="s">
        <v>1365</v>
      </c>
      <c r="I130" s="335" t="s">
        <v>1349</v>
      </c>
      <c r="J130" s="335">
        <v>20</v>
      </c>
      <c r="K130" s="355"/>
    </row>
    <row r="131" ht="15" customHeight="1">
      <c r="B131" s="353"/>
      <c r="C131" s="312" t="s">
        <v>1352</v>
      </c>
      <c r="D131" s="312"/>
      <c r="E131" s="312"/>
      <c r="F131" s="333" t="s">
        <v>1353</v>
      </c>
      <c r="G131" s="312"/>
      <c r="H131" s="312" t="s">
        <v>1386</v>
      </c>
      <c r="I131" s="312" t="s">
        <v>1349</v>
      </c>
      <c r="J131" s="312">
        <v>50</v>
      </c>
      <c r="K131" s="355"/>
    </row>
    <row r="132" ht="15" customHeight="1">
      <c r="B132" s="353"/>
      <c r="C132" s="312" t="s">
        <v>1366</v>
      </c>
      <c r="D132" s="312"/>
      <c r="E132" s="312"/>
      <c r="F132" s="333" t="s">
        <v>1353</v>
      </c>
      <c r="G132" s="312"/>
      <c r="H132" s="312" t="s">
        <v>1386</v>
      </c>
      <c r="I132" s="312" t="s">
        <v>1349</v>
      </c>
      <c r="J132" s="312">
        <v>50</v>
      </c>
      <c r="K132" s="355"/>
    </row>
    <row r="133" ht="15" customHeight="1">
      <c r="B133" s="353"/>
      <c r="C133" s="312" t="s">
        <v>1372</v>
      </c>
      <c r="D133" s="312"/>
      <c r="E133" s="312"/>
      <c r="F133" s="333" t="s">
        <v>1353</v>
      </c>
      <c r="G133" s="312"/>
      <c r="H133" s="312" t="s">
        <v>1386</v>
      </c>
      <c r="I133" s="312" t="s">
        <v>1349</v>
      </c>
      <c r="J133" s="312">
        <v>50</v>
      </c>
      <c r="K133" s="355"/>
    </row>
    <row r="134" ht="15" customHeight="1">
      <c r="B134" s="353"/>
      <c r="C134" s="312" t="s">
        <v>1374</v>
      </c>
      <c r="D134" s="312"/>
      <c r="E134" s="312"/>
      <c r="F134" s="333" t="s">
        <v>1353</v>
      </c>
      <c r="G134" s="312"/>
      <c r="H134" s="312" t="s">
        <v>1386</v>
      </c>
      <c r="I134" s="312" t="s">
        <v>1349</v>
      </c>
      <c r="J134" s="312">
        <v>50</v>
      </c>
      <c r="K134" s="355"/>
    </row>
    <row r="135" ht="15" customHeight="1">
      <c r="B135" s="353"/>
      <c r="C135" s="312" t="s">
        <v>153</v>
      </c>
      <c r="D135" s="312"/>
      <c r="E135" s="312"/>
      <c r="F135" s="333" t="s">
        <v>1353</v>
      </c>
      <c r="G135" s="312"/>
      <c r="H135" s="312" t="s">
        <v>1399</v>
      </c>
      <c r="I135" s="312" t="s">
        <v>1349</v>
      </c>
      <c r="J135" s="312">
        <v>255</v>
      </c>
      <c r="K135" s="355"/>
    </row>
    <row r="136" ht="15" customHeight="1">
      <c r="B136" s="353"/>
      <c r="C136" s="312" t="s">
        <v>1376</v>
      </c>
      <c r="D136" s="312"/>
      <c r="E136" s="312"/>
      <c r="F136" s="333" t="s">
        <v>1347</v>
      </c>
      <c r="G136" s="312"/>
      <c r="H136" s="312" t="s">
        <v>1400</v>
      </c>
      <c r="I136" s="312" t="s">
        <v>1378</v>
      </c>
      <c r="J136" s="312"/>
      <c r="K136" s="355"/>
    </row>
    <row r="137" ht="15" customHeight="1">
      <c r="B137" s="353"/>
      <c r="C137" s="312" t="s">
        <v>1379</v>
      </c>
      <c r="D137" s="312"/>
      <c r="E137" s="312"/>
      <c r="F137" s="333" t="s">
        <v>1347</v>
      </c>
      <c r="G137" s="312"/>
      <c r="H137" s="312" t="s">
        <v>1401</v>
      </c>
      <c r="I137" s="312" t="s">
        <v>1381</v>
      </c>
      <c r="J137" s="312"/>
      <c r="K137" s="355"/>
    </row>
    <row r="138" ht="15" customHeight="1">
      <c r="B138" s="353"/>
      <c r="C138" s="312" t="s">
        <v>1382</v>
      </c>
      <c r="D138" s="312"/>
      <c r="E138" s="312"/>
      <c r="F138" s="333" t="s">
        <v>1347</v>
      </c>
      <c r="G138" s="312"/>
      <c r="H138" s="312" t="s">
        <v>1382</v>
      </c>
      <c r="I138" s="312" t="s">
        <v>1381</v>
      </c>
      <c r="J138" s="312"/>
      <c r="K138" s="355"/>
    </row>
    <row r="139" ht="15" customHeight="1">
      <c r="B139" s="353"/>
      <c r="C139" s="312" t="s">
        <v>46</v>
      </c>
      <c r="D139" s="312"/>
      <c r="E139" s="312"/>
      <c r="F139" s="333" t="s">
        <v>1347</v>
      </c>
      <c r="G139" s="312"/>
      <c r="H139" s="312" t="s">
        <v>1402</v>
      </c>
      <c r="I139" s="312" t="s">
        <v>1381</v>
      </c>
      <c r="J139" s="312"/>
      <c r="K139" s="355"/>
    </row>
    <row r="140" ht="15" customHeight="1">
      <c r="B140" s="353"/>
      <c r="C140" s="312" t="s">
        <v>1403</v>
      </c>
      <c r="D140" s="312"/>
      <c r="E140" s="312"/>
      <c r="F140" s="333" t="s">
        <v>1347</v>
      </c>
      <c r="G140" s="312"/>
      <c r="H140" s="312" t="s">
        <v>1404</v>
      </c>
      <c r="I140" s="312" t="s">
        <v>1381</v>
      </c>
      <c r="J140" s="312"/>
      <c r="K140" s="355"/>
    </row>
    <row r="141" ht="15" customHeight="1">
      <c r="B141" s="356"/>
      <c r="C141" s="357"/>
      <c r="D141" s="357"/>
      <c r="E141" s="357"/>
      <c r="F141" s="357"/>
      <c r="G141" s="357"/>
      <c r="H141" s="357"/>
      <c r="I141" s="357"/>
      <c r="J141" s="357"/>
      <c r="K141" s="358"/>
    </row>
    <row r="142" ht="18.75" customHeight="1">
      <c r="B142" s="308"/>
      <c r="C142" s="308"/>
      <c r="D142" s="308"/>
      <c r="E142" s="308"/>
      <c r="F142" s="345"/>
      <c r="G142" s="308"/>
      <c r="H142" s="308"/>
      <c r="I142" s="308"/>
      <c r="J142" s="308"/>
      <c r="K142" s="308"/>
    </row>
    <row r="143" ht="18.75" customHeight="1">
      <c r="B143" s="319"/>
      <c r="C143" s="319"/>
      <c r="D143" s="319"/>
      <c r="E143" s="319"/>
      <c r="F143" s="319"/>
      <c r="G143" s="319"/>
      <c r="H143" s="319"/>
      <c r="I143" s="319"/>
      <c r="J143" s="319"/>
      <c r="K143" s="319"/>
    </row>
    <row r="144" ht="7.5" customHeight="1">
      <c r="B144" s="320"/>
      <c r="C144" s="321"/>
      <c r="D144" s="321"/>
      <c r="E144" s="321"/>
      <c r="F144" s="321"/>
      <c r="G144" s="321"/>
      <c r="H144" s="321"/>
      <c r="I144" s="321"/>
      <c r="J144" s="321"/>
      <c r="K144" s="322"/>
    </row>
    <row r="145" ht="45" customHeight="1">
      <c r="B145" s="323"/>
      <c r="C145" s="324" t="s">
        <v>1405</v>
      </c>
      <c r="D145" s="324"/>
      <c r="E145" s="324"/>
      <c r="F145" s="324"/>
      <c r="G145" s="324"/>
      <c r="H145" s="324"/>
      <c r="I145" s="324"/>
      <c r="J145" s="324"/>
      <c r="K145" s="325"/>
    </row>
    <row r="146" ht="17.25" customHeight="1">
      <c r="B146" s="323"/>
      <c r="C146" s="326" t="s">
        <v>1341</v>
      </c>
      <c r="D146" s="326"/>
      <c r="E146" s="326"/>
      <c r="F146" s="326" t="s">
        <v>1342</v>
      </c>
      <c r="G146" s="327"/>
      <c r="H146" s="326" t="s">
        <v>148</v>
      </c>
      <c r="I146" s="326" t="s">
        <v>65</v>
      </c>
      <c r="J146" s="326" t="s">
        <v>1343</v>
      </c>
      <c r="K146" s="325"/>
    </row>
    <row r="147" ht="17.25" customHeight="1">
      <c r="B147" s="323"/>
      <c r="C147" s="328" t="s">
        <v>1344</v>
      </c>
      <c r="D147" s="328"/>
      <c r="E147" s="328"/>
      <c r="F147" s="329" t="s">
        <v>1345</v>
      </c>
      <c r="G147" s="330"/>
      <c r="H147" s="328"/>
      <c r="I147" s="328"/>
      <c r="J147" s="328" t="s">
        <v>1346</v>
      </c>
      <c r="K147" s="325"/>
    </row>
    <row r="148" ht="5.25" customHeight="1">
      <c r="B148" s="334"/>
      <c r="C148" s="331"/>
      <c r="D148" s="331"/>
      <c r="E148" s="331"/>
      <c r="F148" s="331"/>
      <c r="G148" s="332"/>
      <c r="H148" s="331"/>
      <c r="I148" s="331"/>
      <c r="J148" s="331"/>
      <c r="K148" s="355"/>
    </row>
    <row r="149" ht="15" customHeight="1">
      <c r="B149" s="334"/>
      <c r="C149" s="359" t="s">
        <v>1350</v>
      </c>
      <c r="D149" s="312"/>
      <c r="E149" s="312"/>
      <c r="F149" s="360" t="s">
        <v>1347</v>
      </c>
      <c r="G149" s="312"/>
      <c r="H149" s="359" t="s">
        <v>1386</v>
      </c>
      <c r="I149" s="359" t="s">
        <v>1349</v>
      </c>
      <c r="J149" s="359">
        <v>120</v>
      </c>
      <c r="K149" s="355"/>
    </row>
    <row r="150" ht="15" customHeight="1">
      <c r="B150" s="334"/>
      <c r="C150" s="359" t="s">
        <v>1395</v>
      </c>
      <c r="D150" s="312"/>
      <c r="E150" s="312"/>
      <c r="F150" s="360" t="s">
        <v>1347</v>
      </c>
      <c r="G150" s="312"/>
      <c r="H150" s="359" t="s">
        <v>1406</v>
      </c>
      <c r="I150" s="359" t="s">
        <v>1349</v>
      </c>
      <c r="J150" s="359" t="s">
        <v>1397</v>
      </c>
      <c r="K150" s="355"/>
    </row>
    <row r="151" ht="15" customHeight="1">
      <c r="B151" s="334"/>
      <c r="C151" s="359" t="s">
        <v>1296</v>
      </c>
      <c r="D151" s="312"/>
      <c r="E151" s="312"/>
      <c r="F151" s="360" t="s">
        <v>1347</v>
      </c>
      <c r="G151" s="312"/>
      <c r="H151" s="359" t="s">
        <v>1407</v>
      </c>
      <c r="I151" s="359" t="s">
        <v>1349</v>
      </c>
      <c r="J151" s="359" t="s">
        <v>1397</v>
      </c>
      <c r="K151" s="355"/>
    </row>
    <row r="152" ht="15" customHeight="1">
      <c r="B152" s="334"/>
      <c r="C152" s="359" t="s">
        <v>1352</v>
      </c>
      <c r="D152" s="312"/>
      <c r="E152" s="312"/>
      <c r="F152" s="360" t="s">
        <v>1353</v>
      </c>
      <c r="G152" s="312"/>
      <c r="H152" s="359" t="s">
        <v>1386</v>
      </c>
      <c r="I152" s="359" t="s">
        <v>1349</v>
      </c>
      <c r="J152" s="359">
        <v>50</v>
      </c>
      <c r="K152" s="355"/>
    </row>
    <row r="153" ht="15" customHeight="1">
      <c r="B153" s="334"/>
      <c r="C153" s="359" t="s">
        <v>1355</v>
      </c>
      <c r="D153" s="312"/>
      <c r="E153" s="312"/>
      <c r="F153" s="360" t="s">
        <v>1347</v>
      </c>
      <c r="G153" s="312"/>
      <c r="H153" s="359" t="s">
        <v>1386</v>
      </c>
      <c r="I153" s="359" t="s">
        <v>1357</v>
      </c>
      <c r="J153" s="359"/>
      <c r="K153" s="355"/>
    </row>
    <row r="154" ht="15" customHeight="1">
      <c r="B154" s="334"/>
      <c r="C154" s="359" t="s">
        <v>1366</v>
      </c>
      <c r="D154" s="312"/>
      <c r="E154" s="312"/>
      <c r="F154" s="360" t="s">
        <v>1353</v>
      </c>
      <c r="G154" s="312"/>
      <c r="H154" s="359" t="s">
        <v>1386</v>
      </c>
      <c r="I154" s="359" t="s">
        <v>1349</v>
      </c>
      <c r="J154" s="359">
        <v>50</v>
      </c>
      <c r="K154" s="355"/>
    </row>
    <row r="155" ht="15" customHeight="1">
      <c r="B155" s="334"/>
      <c r="C155" s="359" t="s">
        <v>1374</v>
      </c>
      <c r="D155" s="312"/>
      <c r="E155" s="312"/>
      <c r="F155" s="360" t="s">
        <v>1353</v>
      </c>
      <c r="G155" s="312"/>
      <c r="H155" s="359" t="s">
        <v>1386</v>
      </c>
      <c r="I155" s="359" t="s">
        <v>1349</v>
      </c>
      <c r="J155" s="359">
        <v>50</v>
      </c>
      <c r="K155" s="355"/>
    </row>
    <row r="156" ht="15" customHeight="1">
      <c r="B156" s="334"/>
      <c r="C156" s="359" t="s">
        <v>1372</v>
      </c>
      <c r="D156" s="312"/>
      <c r="E156" s="312"/>
      <c r="F156" s="360" t="s">
        <v>1353</v>
      </c>
      <c r="G156" s="312"/>
      <c r="H156" s="359" t="s">
        <v>1386</v>
      </c>
      <c r="I156" s="359" t="s">
        <v>1349</v>
      </c>
      <c r="J156" s="359">
        <v>50</v>
      </c>
      <c r="K156" s="355"/>
    </row>
    <row r="157" ht="15" customHeight="1">
      <c r="B157" s="334"/>
      <c r="C157" s="359" t="s">
        <v>132</v>
      </c>
      <c r="D157" s="312"/>
      <c r="E157" s="312"/>
      <c r="F157" s="360" t="s">
        <v>1347</v>
      </c>
      <c r="G157" s="312"/>
      <c r="H157" s="359" t="s">
        <v>1408</v>
      </c>
      <c r="I157" s="359" t="s">
        <v>1349</v>
      </c>
      <c r="J157" s="359" t="s">
        <v>1409</v>
      </c>
      <c r="K157" s="355"/>
    </row>
    <row r="158" ht="15" customHeight="1">
      <c r="B158" s="334"/>
      <c r="C158" s="359" t="s">
        <v>1410</v>
      </c>
      <c r="D158" s="312"/>
      <c r="E158" s="312"/>
      <c r="F158" s="360" t="s">
        <v>1347</v>
      </c>
      <c r="G158" s="312"/>
      <c r="H158" s="359" t="s">
        <v>1411</v>
      </c>
      <c r="I158" s="359" t="s">
        <v>1381</v>
      </c>
      <c r="J158" s="359"/>
      <c r="K158" s="355"/>
    </row>
    <row r="159" ht="15" customHeight="1">
      <c r="B159" s="361"/>
      <c r="C159" s="343"/>
      <c r="D159" s="343"/>
      <c r="E159" s="343"/>
      <c r="F159" s="343"/>
      <c r="G159" s="343"/>
      <c r="H159" s="343"/>
      <c r="I159" s="343"/>
      <c r="J159" s="343"/>
      <c r="K159" s="362"/>
    </row>
    <row r="160" ht="18.75" customHeight="1">
      <c r="B160" s="308"/>
      <c r="C160" s="312"/>
      <c r="D160" s="312"/>
      <c r="E160" s="312"/>
      <c r="F160" s="333"/>
      <c r="G160" s="312"/>
      <c r="H160" s="312"/>
      <c r="I160" s="312"/>
      <c r="J160" s="312"/>
      <c r="K160" s="308"/>
    </row>
    <row r="161" ht="18.75" customHeight="1">
      <c r="B161" s="319"/>
      <c r="C161" s="319"/>
      <c r="D161" s="319"/>
      <c r="E161" s="319"/>
      <c r="F161" s="319"/>
      <c r="G161" s="319"/>
      <c r="H161" s="319"/>
      <c r="I161" s="319"/>
      <c r="J161" s="319"/>
      <c r="K161" s="319"/>
    </row>
    <row r="162" ht="7.5" customHeight="1">
      <c r="B162" s="298"/>
      <c r="C162" s="299"/>
      <c r="D162" s="299"/>
      <c r="E162" s="299"/>
      <c r="F162" s="299"/>
      <c r="G162" s="299"/>
      <c r="H162" s="299"/>
      <c r="I162" s="299"/>
      <c r="J162" s="299"/>
      <c r="K162" s="300"/>
    </row>
    <row r="163" ht="45" customHeight="1">
      <c r="B163" s="301"/>
      <c r="C163" s="302" t="s">
        <v>1412</v>
      </c>
      <c r="D163" s="302"/>
      <c r="E163" s="302"/>
      <c r="F163" s="302"/>
      <c r="G163" s="302"/>
      <c r="H163" s="302"/>
      <c r="I163" s="302"/>
      <c r="J163" s="302"/>
      <c r="K163" s="303"/>
    </row>
    <row r="164" ht="17.25" customHeight="1">
      <c r="B164" s="301"/>
      <c r="C164" s="326" t="s">
        <v>1341</v>
      </c>
      <c r="D164" s="326"/>
      <c r="E164" s="326"/>
      <c r="F164" s="326" t="s">
        <v>1342</v>
      </c>
      <c r="G164" s="363"/>
      <c r="H164" s="364" t="s">
        <v>148</v>
      </c>
      <c r="I164" s="364" t="s">
        <v>65</v>
      </c>
      <c r="J164" s="326" t="s">
        <v>1343</v>
      </c>
      <c r="K164" s="303"/>
    </row>
    <row r="165" ht="17.25" customHeight="1">
      <c r="B165" s="304"/>
      <c r="C165" s="328" t="s">
        <v>1344</v>
      </c>
      <c r="D165" s="328"/>
      <c r="E165" s="328"/>
      <c r="F165" s="329" t="s">
        <v>1345</v>
      </c>
      <c r="G165" s="365"/>
      <c r="H165" s="366"/>
      <c r="I165" s="366"/>
      <c r="J165" s="328" t="s">
        <v>1346</v>
      </c>
      <c r="K165" s="306"/>
    </row>
    <row r="166" ht="5.25" customHeight="1">
      <c r="B166" s="334"/>
      <c r="C166" s="331"/>
      <c r="D166" s="331"/>
      <c r="E166" s="331"/>
      <c r="F166" s="331"/>
      <c r="G166" s="332"/>
      <c r="H166" s="331"/>
      <c r="I166" s="331"/>
      <c r="J166" s="331"/>
      <c r="K166" s="355"/>
    </row>
    <row r="167" ht="15" customHeight="1">
      <c r="B167" s="334"/>
      <c r="C167" s="312" t="s">
        <v>1350</v>
      </c>
      <c r="D167" s="312"/>
      <c r="E167" s="312"/>
      <c r="F167" s="333" t="s">
        <v>1347</v>
      </c>
      <c r="G167" s="312"/>
      <c r="H167" s="312" t="s">
        <v>1386</v>
      </c>
      <c r="I167" s="312" t="s">
        <v>1349</v>
      </c>
      <c r="J167" s="312">
        <v>120</v>
      </c>
      <c r="K167" s="355"/>
    </row>
    <row r="168" ht="15" customHeight="1">
      <c r="B168" s="334"/>
      <c r="C168" s="312" t="s">
        <v>1395</v>
      </c>
      <c r="D168" s="312"/>
      <c r="E168" s="312"/>
      <c r="F168" s="333" t="s">
        <v>1347</v>
      </c>
      <c r="G168" s="312"/>
      <c r="H168" s="312" t="s">
        <v>1396</v>
      </c>
      <c r="I168" s="312" t="s">
        <v>1349</v>
      </c>
      <c r="J168" s="312" t="s">
        <v>1397</v>
      </c>
      <c r="K168" s="355"/>
    </row>
    <row r="169" ht="15" customHeight="1">
      <c r="B169" s="334"/>
      <c r="C169" s="312" t="s">
        <v>1296</v>
      </c>
      <c r="D169" s="312"/>
      <c r="E169" s="312"/>
      <c r="F169" s="333" t="s">
        <v>1347</v>
      </c>
      <c r="G169" s="312"/>
      <c r="H169" s="312" t="s">
        <v>1413</v>
      </c>
      <c r="I169" s="312" t="s">
        <v>1349</v>
      </c>
      <c r="J169" s="312" t="s">
        <v>1397</v>
      </c>
      <c r="K169" s="355"/>
    </row>
    <row r="170" ht="15" customHeight="1">
      <c r="B170" s="334"/>
      <c r="C170" s="312" t="s">
        <v>1352</v>
      </c>
      <c r="D170" s="312"/>
      <c r="E170" s="312"/>
      <c r="F170" s="333" t="s">
        <v>1353</v>
      </c>
      <c r="G170" s="312"/>
      <c r="H170" s="312" t="s">
        <v>1413</v>
      </c>
      <c r="I170" s="312" t="s">
        <v>1349</v>
      </c>
      <c r="J170" s="312">
        <v>50</v>
      </c>
      <c r="K170" s="355"/>
    </row>
    <row r="171" ht="15" customHeight="1">
      <c r="B171" s="334"/>
      <c r="C171" s="312" t="s">
        <v>1355</v>
      </c>
      <c r="D171" s="312"/>
      <c r="E171" s="312"/>
      <c r="F171" s="333" t="s">
        <v>1347</v>
      </c>
      <c r="G171" s="312"/>
      <c r="H171" s="312" t="s">
        <v>1413</v>
      </c>
      <c r="I171" s="312" t="s">
        <v>1357</v>
      </c>
      <c r="J171" s="312"/>
      <c r="K171" s="355"/>
    </row>
    <row r="172" ht="15" customHeight="1">
      <c r="B172" s="334"/>
      <c r="C172" s="312" t="s">
        <v>1366</v>
      </c>
      <c r="D172" s="312"/>
      <c r="E172" s="312"/>
      <c r="F172" s="333" t="s">
        <v>1353</v>
      </c>
      <c r="G172" s="312"/>
      <c r="H172" s="312" t="s">
        <v>1413</v>
      </c>
      <c r="I172" s="312" t="s">
        <v>1349</v>
      </c>
      <c r="J172" s="312">
        <v>50</v>
      </c>
      <c r="K172" s="355"/>
    </row>
    <row r="173" ht="15" customHeight="1">
      <c r="B173" s="334"/>
      <c r="C173" s="312" t="s">
        <v>1374</v>
      </c>
      <c r="D173" s="312"/>
      <c r="E173" s="312"/>
      <c r="F173" s="333" t="s">
        <v>1353</v>
      </c>
      <c r="G173" s="312"/>
      <c r="H173" s="312" t="s">
        <v>1413</v>
      </c>
      <c r="I173" s="312" t="s">
        <v>1349</v>
      </c>
      <c r="J173" s="312">
        <v>50</v>
      </c>
      <c r="K173" s="355"/>
    </row>
    <row r="174" ht="15" customHeight="1">
      <c r="B174" s="334"/>
      <c r="C174" s="312" t="s">
        <v>1372</v>
      </c>
      <c r="D174" s="312"/>
      <c r="E174" s="312"/>
      <c r="F174" s="333" t="s">
        <v>1353</v>
      </c>
      <c r="G174" s="312"/>
      <c r="H174" s="312" t="s">
        <v>1413</v>
      </c>
      <c r="I174" s="312" t="s">
        <v>1349</v>
      </c>
      <c r="J174" s="312">
        <v>50</v>
      </c>
      <c r="K174" s="355"/>
    </row>
    <row r="175" ht="15" customHeight="1">
      <c r="B175" s="334"/>
      <c r="C175" s="312" t="s">
        <v>147</v>
      </c>
      <c r="D175" s="312"/>
      <c r="E175" s="312"/>
      <c r="F175" s="333" t="s">
        <v>1347</v>
      </c>
      <c r="G175" s="312"/>
      <c r="H175" s="312" t="s">
        <v>1414</v>
      </c>
      <c r="I175" s="312" t="s">
        <v>1415</v>
      </c>
      <c r="J175" s="312"/>
      <c r="K175" s="355"/>
    </row>
    <row r="176" ht="15" customHeight="1">
      <c r="B176" s="334"/>
      <c r="C176" s="312" t="s">
        <v>65</v>
      </c>
      <c r="D176" s="312"/>
      <c r="E176" s="312"/>
      <c r="F176" s="333" t="s">
        <v>1347</v>
      </c>
      <c r="G176" s="312"/>
      <c r="H176" s="312" t="s">
        <v>1416</v>
      </c>
      <c r="I176" s="312" t="s">
        <v>1417</v>
      </c>
      <c r="J176" s="312">
        <v>1</v>
      </c>
      <c r="K176" s="355"/>
    </row>
    <row r="177" ht="15" customHeight="1">
      <c r="B177" s="334"/>
      <c r="C177" s="312" t="s">
        <v>61</v>
      </c>
      <c r="D177" s="312"/>
      <c r="E177" s="312"/>
      <c r="F177" s="333" t="s">
        <v>1347</v>
      </c>
      <c r="G177" s="312"/>
      <c r="H177" s="312" t="s">
        <v>1418</v>
      </c>
      <c r="I177" s="312" t="s">
        <v>1349</v>
      </c>
      <c r="J177" s="312">
        <v>20</v>
      </c>
      <c r="K177" s="355"/>
    </row>
    <row r="178" ht="15" customHeight="1">
      <c r="B178" s="334"/>
      <c r="C178" s="312" t="s">
        <v>148</v>
      </c>
      <c r="D178" s="312"/>
      <c r="E178" s="312"/>
      <c r="F178" s="333" t="s">
        <v>1347</v>
      </c>
      <c r="G178" s="312"/>
      <c r="H178" s="312" t="s">
        <v>1419</v>
      </c>
      <c r="I178" s="312" t="s">
        <v>1349</v>
      </c>
      <c r="J178" s="312">
        <v>255</v>
      </c>
      <c r="K178" s="355"/>
    </row>
    <row r="179" ht="15" customHeight="1">
      <c r="B179" s="334"/>
      <c r="C179" s="312" t="s">
        <v>149</v>
      </c>
      <c r="D179" s="312"/>
      <c r="E179" s="312"/>
      <c r="F179" s="333" t="s">
        <v>1347</v>
      </c>
      <c r="G179" s="312"/>
      <c r="H179" s="312" t="s">
        <v>1312</v>
      </c>
      <c r="I179" s="312" t="s">
        <v>1349</v>
      </c>
      <c r="J179" s="312">
        <v>10</v>
      </c>
      <c r="K179" s="355"/>
    </row>
    <row r="180" ht="15" customHeight="1">
      <c r="B180" s="334"/>
      <c r="C180" s="312" t="s">
        <v>150</v>
      </c>
      <c r="D180" s="312"/>
      <c r="E180" s="312"/>
      <c r="F180" s="333" t="s">
        <v>1347</v>
      </c>
      <c r="G180" s="312"/>
      <c r="H180" s="312" t="s">
        <v>1420</v>
      </c>
      <c r="I180" s="312" t="s">
        <v>1381</v>
      </c>
      <c r="J180" s="312"/>
      <c r="K180" s="355"/>
    </row>
    <row r="181" ht="15" customHeight="1">
      <c r="B181" s="334"/>
      <c r="C181" s="312" t="s">
        <v>1421</v>
      </c>
      <c r="D181" s="312"/>
      <c r="E181" s="312"/>
      <c r="F181" s="333" t="s">
        <v>1347</v>
      </c>
      <c r="G181" s="312"/>
      <c r="H181" s="312" t="s">
        <v>1422</v>
      </c>
      <c r="I181" s="312" t="s">
        <v>1381</v>
      </c>
      <c r="J181" s="312"/>
      <c r="K181" s="355"/>
    </row>
    <row r="182" ht="15" customHeight="1">
      <c r="B182" s="334"/>
      <c r="C182" s="312" t="s">
        <v>1410</v>
      </c>
      <c r="D182" s="312"/>
      <c r="E182" s="312"/>
      <c r="F182" s="333" t="s">
        <v>1347</v>
      </c>
      <c r="G182" s="312"/>
      <c r="H182" s="312" t="s">
        <v>1423</v>
      </c>
      <c r="I182" s="312" t="s">
        <v>1381</v>
      </c>
      <c r="J182" s="312"/>
      <c r="K182" s="355"/>
    </row>
    <row r="183" ht="15" customHeight="1">
      <c r="B183" s="334"/>
      <c r="C183" s="312" t="s">
        <v>152</v>
      </c>
      <c r="D183" s="312"/>
      <c r="E183" s="312"/>
      <c r="F183" s="333" t="s">
        <v>1353</v>
      </c>
      <c r="G183" s="312"/>
      <c r="H183" s="312" t="s">
        <v>1424</v>
      </c>
      <c r="I183" s="312" t="s">
        <v>1349</v>
      </c>
      <c r="J183" s="312">
        <v>50</v>
      </c>
      <c r="K183" s="355"/>
    </row>
    <row r="184" ht="15" customHeight="1">
      <c r="B184" s="334"/>
      <c r="C184" s="312" t="s">
        <v>1425</v>
      </c>
      <c r="D184" s="312"/>
      <c r="E184" s="312"/>
      <c r="F184" s="333" t="s">
        <v>1353</v>
      </c>
      <c r="G184" s="312"/>
      <c r="H184" s="312" t="s">
        <v>1426</v>
      </c>
      <c r="I184" s="312" t="s">
        <v>1427</v>
      </c>
      <c r="J184" s="312"/>
      <c r="K184" s="355"/>
    </row>
    <row r="185" ht="15" customHeight="1">
      <c r="B185" s="334"/>
      <c r="C185" s="312" t="s">
        <v>1428</v>
      </c>
      <c r="D185" s="312"/>
      <c r="E185" s="312"/>
      <c r="F185" s="333" t="s">
        <v>1353</v>
      </c>
      <c r="G185" s="312"/>
      <c r="H185" s="312" t="s">
        <v>1429</v>
      </c>
      <c r="I185" s="312" t="s">
        <v>1427</v>
      </c>
      <c r="J185" s="312"/>
      <c r="K185" s="355"/>
    </row>
    <row r="186" ht="15" customHeight="1">
      <c r="B186" s="334"/>
      <c r="C186" s="312" t="s">
        <v>1430</v>
      </c>
      <c r="D186" s="312"/>
      <c r="E186" s="312"/>
      <c r="F186" s="333" t="s">
        <v>1353</v>
      </c>
      <c r="G186" s="312"/>
      <c r="H186" s="312" t="s">
        <v>1431</v>
      </c>
      <c r="I186" s="312" t="s">
        <v>1427</v>
      </c>
      <c r="J186" s="312"/>
      <c r="K186" s="355"/>
    </row>
    <row r="187" ht="15" customHeight="1">
      <c r="B187" s="334"/>
      <c r="C187" s="367" t="s">
        <v>1432</v>
      </c>
      <c r="D187" s="312"/>
      <c r="E187" s="312"/>
      <c r="F187" s="333" t="s">
        <v>1353</v>
      </c>
      <c r="G187" s="312"/>
      <c r="H187" s="312" t="s">
        <v>1433</v>
      </c>
      <c r="I187" s="312" t="s">
        <v>1434</v>
      </c>
      <c r="J187" s="368" t="s">
        <v>1435</v>
      </c>
      <c r="K187" s="355"/>
    </row>
    <row r="188" ht="15" customHeight="1">
      <c r="B188" s="334"/>
      <c r="C188" s="318" t="s">
        <v>50</v>
      </c>
      <c r="D188" s="312"/>
      <c r="E188" s="312"/>
      <c r="F188" s="333" t="s">
        <v>1347</v>
      </c>
      <c r="G188" s="312"/>
      <c r="H188" s="308" t="s">
        <v>1436</v>
      </c>
      <c r="I188" s="312" t="s">
        <v>1437</v>
      </c>
      <c r="J188" s="312"/>
      <c r="K188" s="355"/>
    </row>
    <row r="189" ht="15" customHeight="1">
      <c r="B189" s="334"/>
      <c r="C189" s="318" t="s">
        <v>1438</v>
      </c>
      <c r="D189" s="312"/>
      <c r="E189" s="312"/>
      <c r="F189" s="333" t="s">
        <v>1347</v>
      </c>
      <c r="G189" s="312"/>
      <c r="H189" s="312" t="s">
        <v>1439</v>
      </c>
      <c r="I189" s="312" t="s">
        <v>1381</v>
      </c>
      <c r="J189" s="312"/>
      <c r="K189" s="355"/>
    </row>
    <row r="190" ht="15" customHeight="1">
      <c r="B190" s="334"/>
      <c r="C190" s="318" t="s">
        <v>1440</v>
      </c>
      <c r="D190" s="312"/>
      <c r="E190" s="312"/>
      <c r="F190" s="333" t="s">
        <v>1347</v>
      </c>
      <c r="G190" s="312"/>
      <c r="H190" s="312" t="s">
        <v>1441</v>
      </c>
      <c r="I190" s="312" t="s">
        <v>1381</v>
      </c>
      <c r="J190" s="312"/>
      <c r="K190" s="355"/>
    </row>
    <row r="191" ht="15" customHeight="1">
      <c r="B191" s="334"/>
      <c r="C191" s="318" t="s">
        <v>1442</v>
      </c>
      <c r="D191" s="312"/>
      <c r="E191" s="312"/>
      <c r="F191" s="333" t="s">
        <v>1353</v>
      </c>
      <c r="G191" s="312"/>
      <c r="H191" s="312" t="s">
        <v>1443</v>
      </c>
      <c r="I191" s="312" t="s">
        <v>1381</v>
      </c>
      <c r="J191" s="312"/>
      <c r="K191" s="355"/>
    </row>
    <row r="192" ht="15" customHeight="1">
      <c r="B192" s="361"/>
      <c r="C192" s="369"/>
      <c r="D192" s="343"/>
      <c r="E192" s="343"/>
      <c r="F192" s="343"/>
      <c r="G192" s="343"/>
      <c r="H192" s="343"/>
      <c r="I192" s="343"/>
      <c r="J192" s="343"/>
      <c r="K192" s="362"/>
    </row>
    <row r="193" ht="18.75" customHeight="1">
      <c r="B193" s="308"/>
      <c r="C193" s="312"/>
      <c r="D193" s="312"/>
      <c r="E193" s="312"/>
      <c r="F193" s="333"/>
      <c r="G193" s="312"/>
      <c r="H193" s="312"/>
      <c r="I193" s="312"/>
      <c r="J193" s="312"/>
      <c r="K193" s="308"/>
    </row>
    <row r="194" ht="18.75" customHeight="1">
      <c r="B194" s="308"/>
      <c r="C194" s="312"/>
      <c r="D194" s="312"/>
      <c r="E194" s="312"/>
      <c r="F194" s="333"/>
      <c r="G194" s="312"/>
      <c r="H194" s="312"/>
      <c r="I194" s="312"/>
      <c r="J194" s="312"/>
      <c r="K194" s="308"/>
    </row>
    <row r="195" ht="18.75" customHeight="1">
      <c r="B195" s="319"/>
      <c r="C195" s="319"/>
      <c r="D195" s="319"/>
      <c r="E195" s="319"/>
      <c r="F195" s="319"/>
      <c r="G195" s="319"/>
      <c r="H195" s="319"/>
      <c r="I195" s="319"/>
      <c r="J195" s="319"/>
      <c r="K195" s="319"/>
    </row>
    <row r="196" ht="13.5">
      <c r="B196" s="298"/>
      <c r="C196" s="299"/>
      <c r="D196" s="299"/>
      <c r="E196" s="299"/>
      <c r="F196" s="299"/>
      <c r="G196" s="299"/>
      <c r="H196" s="299"/>
      <c r="I196" s="299"/>
      <c r="J196" s="299"/>
      <c r="K196" s="300"/>
    </row>
    <row r="197" ht="21">
      <c r="B197" s="301"/>
      <c r="C197" s="302" t="s">
        <v>1444</v>
      </c>
      <c r="D197" s="302"/>
      <c r="E197" s="302"/>
      <c r="F197" s="302"/>
      <c r="G197" s="302"/>
      <c r="H197" s="302"/>
      <c r="I197" s="302"/>
      <c r="J197" s="302"/>
      <c r="K197" s="303"/>
    </row>
    <row r="198" ht="25.5" customHeight="1">
      <c r="B198" s="301"/>
      <c r="C198" s="370" t="s">
        <v>1445</v>
      </c>
      <c r="D198" s="370"/>
      <c r="E198" s="370"/>
      <c r="F198" s="370" t="s">
        <v>1446</v>
      </c>
      <c r="G198" s="371"/>
      <c r="H198" s="370" t="s">
        <v>1447</v>
      </c>
      <c r="I198" s="370"/>
      <c r="J198" s="370"/>
      <c r="K198" s="303"/>
    </row>
    <row r="199" ht="5.25" customHeight="1">
      <c r="B199" s="334"/>
      <c r="C199" s="331"/>
      <c r="D199" s="331"/>
      <c r="E199" s="331"/>
      <c r="F199" s="331"/>
      <c r="G199" s="312"/>
      <c r="H199" s="331"/>
      <c r="I199" s="331"/>
      <c r="J199" s="331"/>
      <c r="K199" s="355"/>
    </row>
    <row r="200" ht="15" customHeight="1">
      <c r="B200" s="334"/>
      <c r="C200" s="312" t="s">
        <v>1437</v>
      </c>
      <c r="D200" s="312"/>
      <c r="E200" s="312"/>
      <c r="F200" s="333" t="s">
        <v>51</v>
      </c>
      <c r="G200" s="312"/>
      <c r="H200" s="312" t="s">
        <v>1448</v>
      </c>
      <c r="I200" s="312"/>
      <c r="J200" s="312"/>
      <c r="K200" s="355"/>
    </row>
    <row r="201" ht="15" customHeight="1">
      <c r="B201" s="334"/>
      <c r="C201" s="340"/>
      <c r="D201" s="312"/>
      <c r="E201" s="312"/>
      <c r="F201" s="333" t="s">
        <v>52</v>
      </c>
      <c r="G201" s="312"/>
      <c r="H201" s="312" t="s">
        <v>1449</v>
      </c>
      <c r="I201" s="312"/>
      <c r="J201" s="312"/>
      <c r="K201" s="355"/>
    </row>
    <row r="202" ht="15" customHeight="1">
      <c r="B202" s="334"/>
      <c r="C202" s="340"/>
      <c r="D202" s="312"/>
      <c r="E202" s="312"/>
      <c r="F202" s="333" t="s">
        <v>55</v>
      </c>
      <c r="G202" s="312"/>
      <c r="H202" s="312" t="s">
        <v>1450</v>
      </c>
      <c r="I202" s="312"/>
      <c r="J202" s="312"/>
      <c r="K202" s="355"/>
    </row>
    <row r="203" ht="15" customHeight="1">
      <c r="B203" s="334"/>
      <c r="C203" s="312"/>
      <c r="D203" s="312"/>
      <c r="E203" s="312"/>
      <c r="F203" s="333" t="s">
        <v>53</v>
      </c>
      <c r="G203" s="312"/>
      <c r="H203" s="312" t="s">
        <v>1451</v>
      </c>
      <c r="I203" s="312"/>
      <c r="J203" s="312"/>
      <c r="K203" s="355"/>
    </row>
    <row r="204" ht="15" customHeight="1">
      <c r="B204" s="334"/>
      <c r="C204" s="312"/>
      <c r="D204" s="312"/>
      <c r="E204" s="312"/>
      <c r="F204" s="333" t="s">
        <v>54</v>
      </c>
      <c r="G204" s="312"/>
      <c r="H204" s="312" t="s">
        <v>1452</v>
      </c>
      <c r="I204" s="312"/>
      <c r="J204" s="312"/>
      <c r="K204" s="355"/>
    </row>
    <row r="205" ht="15" customHeight="1">
      <c r="B205" s="334"/>
      <c r="C205" s="312"/>
      <c r="D205" s="312"/>
      <c r="E205" s="312"/>
      <c r="F205" s="333"/>
      <c r="G205" s="312"/>
      <c r="H205" s="312"/>
      <c r="I205" s="312"/>
      <c r="J205" s="312"/>
      <c r="K205" s="355"/>
    </row>
    <row r="206" ht="15" customHeight="1">
      <c r="B206" s="334"/>
      <c r="C206" s="312" t="s">
        <v>1393</v>
      </c>
      <c r="D206" s="312"/>
      <c r="E206" s="312"/>
      <c r="F206" s="333" t="s">
        <v>87</v>
      </c>
      <c r="G206" s="312"/>
      <c r="H206" s="312" t="s">
        <v>1453</v>
      </c>
      <c r="I206" s="312"/>
      <c r="J206" s="312"/>
      <c r="K206" s="355"/>
    </row>
    <row r="207" ht="15" customHeight="1">
      <c r="B207" s="334"/>
      <c r="C207" s="340"/>
      <c r="D207" s="312"/>
      <c r="E207" s="312"/>
      <c r="F207" s="333" t="s">
        <v>1290</v>
      </c>
      <c r="G207" s="312"/>
      <c r="H207" s="312" t="s">
        <v>1291</v>
      </c>
      <c r="I207" s="312"/>
      <c r="J207" s="312"/>
      <c r="K207" s="355"/>
    </row>
    <row r="208" ht="15" customHeight="1">
      <c r="B208" s="334"/>
      <c r="C208" s="312"/>
      <c r="D208" s="312"/>
      <c r="E208" s="312"/>
      <c r="F208" s="333" t="s">
        <v>1288</v>
      </c>
      <c r="G208" s="312"/>
      <c r="H208" s="312" t="s">
        <v>1454</v>
      </c>
      <c r="I208" s="312"/>
      <c r="J208" s="312"/>
      <c r="K208" s="355"/>
    </row>
    <row r="209" ht="15" customHeight="1">
      <c r="B209" s="372"/>
      <c r="C209" s="340"/>
      <c r="D209" s="340"/>
      <c r="E209" s="340"/>
      <c r="F209" s="333" t="s">
        <v>1292</v>
      </c>
      <c r="G209" s="318"/>
      <c r="H209" s="359" t="s">
        <v>1293</v>
      </c>
      <c r="I209" s="359"/>
      <c r="J209" s="359"/>
      <c r="K209" s="373"/>
    </row>
    <row r="210" ht="15" customHeight="1">
      <c r="B210" s="372"/>
      <c r="C210" s="340"/>
      <c r="D210" s="340"/>
      <c r="E210" s="340"/>
      <c r="F210" s="333" t="s">
        <v>1294</v>
      </c>
      <c r="G210" s="318"/>
      <c r="H210" s="359" t="s">
        <v>1455</v>
      </c>
      <c r="I210" s="359"/>
      <c r="J210" s="359"/>
      <c r="K210" s="373"/>
    </row>
    <row r="211" ht="15" customHeight="1">
      <c r="B211" s="372"/>
      <c r="C211" s="340"/>
      <c r="D211" s="340"/>
      <c r="E211" s="340"/>
      <c r="F211" s="374"/>
      <c r="G211" s="318"/>
      <c r="H211" s="375"/>
      <c r="I211" s="375"/>
      <c r="J211" s="375"/>
      <c r="K211" s="373"/>
    </row>
    <row r="212" ht="15" customHeight="1">
      <c r="B212" s="372"/>
      <c r="C212" s="312" t="s">
        <v>1417</v>
      </c>
      <c r="D212" s="340"/>
      <c r="E212" s="340"/>
      <c r="F212" s="333">
        <v>1</v>
      </c>
      <c r="G212" s="318"/>
      <c r="H212" s="359" t="s">
        <v>1456</v>
      </c>
      <c r="I212" s="359"/>
      <c r="J212" s="359"/>
      <c r="K212" s="373"/>
    </row>
    <row r="213" ht="15" customHeight="1">
      <c r="B213" s="372"/>
      <c r="C213" s="340"/>
      <c r="D213" s="340"/>
      <c r="E213" s="340"/>
      <c r="F213" s="333">
        <v>2</v>
      </c>
      <c r="G213" s="318"/>
      <c r="H213" s="359" t="s">
        <v>1457</v>
      </c>
      <c r="I213" s="359"/>
      <c r="J213" s="359"/>
      <c r="K213" s="373"/>
    </row>
    <row r="214" ht="15" customHeight="1">
      <c r="B214" s="372"/>
      <c r="C214" s="340"/>
      <c r="D214" s="340"/>
      <c r="E214" s="340"/>
      <c r="F214" s="333">
        <v>3</v>
      </c>
      <c r="G214" s="318"/>
      <c r="H214" s="359" t="s">
        <v>1458</v>
      </c>
      <c r="I214" s="359"/>
      <c r="J214" s="359"/>
      <c r="K214" s="373"/>
    </row>
    <row r="215" ht="15" customHeight="1">
      <c r="B215" s="372"/>
      <c r="C215" s="340"/>
      <c r="D215" s="340"/>
      <c r="E215" s="340"/>
      <c r="F215" s="333">
        <v>4</v>
      </c>
      <c r="G215" s="318"/>
      <c r="H215" s="359" t="s">
        <v>1459</v>
      </c>
      <c r="I215" s="359"/>
      <c r="J215" s="359"/>
      <c r="K215" s="373"/>
    </row>
    <row r="216" ht="12.75" customHeight="1">
      <c r="B216" s="376"/>
      <c r="C216" s="377"/>
      <c r="D216" s="377"/>
      <c r="E216" s="377"/>
      <c r="F216" s="377"/>
      <c r="G216" s="377"/>
      <c r="H216" s="377"/>
      <c r="I216" s="377"/>
      <c r="J216" s="377"/>
      <c r="K216" s="378"/>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DESKTOP-OHU4P8D\Beňákovi PC</dc:creator>
  <cp:lastModifiedBy>DESKTOP-OHU4P8D\Beňákovi PC</cp:lastModifiedBy>
  <dcterms:created xsi:type="dcterms:W3CDTF">2018-02-06T22:21:00Z</dcterms:created>
  <dcterms:modified xsi:type="dcterms:W3CDTF">2018-02-06T22:21:18Z</dcterms:modified>
</cp:coreProperties>
</file>